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yulied.penaranda\Desktop\2019\Abril 2019\Plan de acción marzo 2019\Para Públicar\Plan de acción a marzo 2019\"/>
    </mc:Choice>
  </mc:AlternateContent>
  <xr:revisionPtr revIDLastSave="0" documentId="13_ncr:1_{7ADD1EF7-8DD6-494A-B26E-2CE07AE5400A}" xr6:coauthVersionLast="36" xr6:coauthVersionMax="36" xr10:uidLastSave="{00000000-0000-0000-0000-000000000000}"/>
  <bookViews>
    <workbookView xWindow="0" yWindow="0" windowWidth="15345" windowHeight="3870" tabRatio="494" firstSheet="1" activeTab="1" xr2:uid="{00000000-000D-0000-FFFF-FFFF00000000}"/>
  </bookViews>
  <sheets>
    <sheet name="GESTIÓN" sheetId="5" r:id="rId1"/>
    <sheet name="INVERSIÓN" sheetId="6" r:id="rId2"/>
    <sheet name="ACTIVIDADES" sheetId="7" r:id="rId3"/>
    <sheet name="TERRITORIALIZACIÓN" sheetId="8" r:id="rId4"/>
  </sheets>
  <externalReferences>
    <externalReference r:id="rId5"/>
    <externalReference r:id="rId6"/>
  </externalReferences>
  <definedNames>
    <definedName name="_xlnm.Print_Area" localSheetId="2">ACTIVIDADES!$A$1:$V$63</definedName>
    <definedName name="_xlnm.Print_Area" localSheetId="1">INVERSIÓN!$A$1:$AU$71</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12" i="8" l="1"/>
  <c r="S10" i="7"/>
  <c r="AP19" i="6"/>
  <c r="AP21" i="6"/>
  <c r="AP17" i="6"/>
  <c r="H17" i="6"/>
  <c r="AP11" i="6"/>
  <c r="H13" i="6"/>
  <c r="H11" i="6"/>
  <c r="AO58" i="6"/>
  <c r="AO59" i="6"/>
  <c r="AO60" i="6"/>
  <c r="AO61" i="6"/>
  <c r="AO62" i="6"/>
  <c r="AO63" i="6"/>
  <c r="AP57" i="6"/>
  <c r="AP58" i="6"/>
  <c r="AP59" i="6"/>
  <c r="AP60" i="6"/>
  <c r="AP61" i="6"/>
  <c r="AP62" i="6"/>
  <c r="AP63" i="6"/>
  <c r="AO55" i="6"/>
  <c r="Z56" i="6"/>
  <c r="AO56" i="6"/>
  <c r="AO57" i="6"/>
  <c r="AO53" i="6"/>
  <c r="AO52" i="6"/>
  <c r="AO51" i="6"/>
  <c r="Z50" i="6"/>
  <c r="AO50" i="6"/>
  <c r="AO49" i="6"/>
  <c r="AO47" i="6"/>
  <c r="AO46" i="6"/>
  <c r="AD64" i="6"/>
  <c r="AD13" i="6"/>
  <c r="AD65" i="6"/>
  <c r="AD66" i="6"/>
  <c r="AD63" i="6"/>
  <c r="AD62" i="6"/>
  <c r="AD57" i="6"/>
  <c r="AD56" i="6"/>
  <c r="AD51" i="6"/>
  <c r="AD50" i="6"/>
  <c r="AD45" i="6"/>
  <c r="AD44" i="6"/>
  <c r="AD39" i="6"/>
  <c r="AD38" i="6"/>
  <c r="AD33" i="6"/>
  <c r="AD32" i="6"/>
  <c r="AD27" i="6"/>
  <c r="AD21" i="6"/>
  <c r="AD20" i="6"/>
  <c r="AD15" i="6"/>
  <c r="AD14" i="6"/>
  <c r="AK13" i="6"/>
  <c r="H10" i="6"/>
  <c r="AN15" i="6"/>
  <c r="AN14" i="6"/>
  <c r="AM15" i="6"/>
  <c r="AM14" i="6"/>
  <c r="AL15" i="6"/>
  <c r="AL14" i="6"/>
  <c r="AN21" i="6"/>
  <c r="AN20" i="6"/>
  <c r="AM21" i="6"/>
  <c r="AM20" i="6"/>
  <c r="AL21" i="6"/>
  <c r="AL20" i="6"/>
  <c r="AN27" i="6"/>
  <c r="AM27" i="6"/>
  <c r="AL27" i="6"/>
  <c r="AN33" i="6"/>
  <c r="AN32" i="6"/>
  <c r="AM33" i="6"/>
  <c r="AM32" i="6"/>
  <c r="AL33" i="6"/>
  <c r="AL32" i="6"/>
  <c r="AN39" i="6"/>
  <c r="AN38" i="6"/>
  <c r="AM39" i="6"/>
  <c r="AM38" i="6"/>
  <c r="AL39" i="6"/>
  <c r="AL38" i="6"/>
  <c r="AN45" i="6"/>
  <c r="AN44" i="6"/>
  <c r="AM45" i="6"/>
  <c r="AM44" i="6"/>
  <c r="AL45" i="6"/>
  <c r="AL44" i="6"/>
  <c r="AN51" i="6"/>
  <c r="AN50" i="6"/>
  <c r="AM51" i="6"/>
  <c r="AM50" i="6"/>
  <c r="AL51" i="6"/>
  <c r="AL50" i="6"/>
  <c r="AN57" i="6"/>
  <c r="AN56" i="6"/>
  <c r="AM57" i="6"/>
  <c r="AM56" i="6"/>
  <c r="AL57" i="6"/>
  <c r="AL56" i="6"/>
  <c r="AN63" i="6"/>
  <c r="AN62" i="6"/>
  <c r="AM63" i="6"/>
  <c r="AM62" i="6"/>
  <c r="AL63" i="6"/>
  <c r="AL62" i="6"/>
  <c r="AK63" i="6"/>
  <c r="AK62" i="6"/>
  <c r="AJ63" i="6"/>
  <c r="AJ62" i="6"/>
  <c r="AI63" i="6"/>
  <c r="AI62" i="6"/>
  <c r="AH63" i="6"/>
  <c r="AH62" i="6"/>
  <c r="AG63" i="6"/>
  <c r="AG62" i="6"/>
  <c r="AF63" i="6"/>
  <c r="AF62" i="6"/>
  <c r="AE63" i="6"/>
  <c r="AE62" i="6"/>
  <c r="AC63" i="6"/>
  <c r="AC62" i="6"/>
  <c r="AB63" i="6"/>
  <c r="AB62" i="6"/>
  <c r="AA63" i="6"/>
  <c r="AA62" i="6"/>
  <c r="Z63" i="6"/>
  <c r="Z62" i="6"/>
  <c r="Y63" i="6"/>
  <c r="Y62" i="6"/>
  <c r="H59" i="6"/>
  <c r="H61" i="6"/>
  <c r="H63" i="6"/>
  <c r="H58" i="6"/>
  <c r="H60" i="6"/>
  <c r="H62" i="6"/>
  <c r="H54" i="6"/>
  <c r="H48" i="6"/>
  <c r="H42" i="6"/>
  <c r="I38" i="6"/>
  <c r="H36" i="6"/>
  <c r="H38" i="6"/>
  <c r="H30" i="6"/>
  <c r="AE26" i="6"/>
  <c r="AJ26" i="6"/>
  <c r="AI26" i="6"/>
  <c r="AH26" i="6"/>
  <c r="AG26" i="6"/>
  <c r="AF26" i="6"/>
  <c r="AC26" i="6"/>
  <c r="AB26" i="6"/>
  <c r="AA26" i="6"/>
  <c r="Z26" i="6"/>
  <c r="Y26" i="6"/>
  <c r="X26" i="6"/>
  <c r="W26" i="6"/>
  <c r="V26" i="6"/>
  <c r="U26" i="6"/>
  <c r="T26" i="6"/>
  <c r="S26" i="6"/>
  <c r="R26" i="6"/>
  <c r="Q26" i="6"/>
  <c r="P26" i="6"/>
  <c r="O26" i="6"/>
  <c r="N26" i="6"/>
  <c r="M26" i="6"/>
  <c r="L26" i="6"/>
  <c r="K26" i="6"/>
  <c r="J26" i="6"/>
  <c r="I26" i="6"/>
  <c r="AJ14" i="6"/>
  <c r="AI14" i="6"/>
  <c r="AH14" i="6"/>
  <c r="AG14" i="6"/>
  <c r="AF14" i="6"/>
  <c r="AC14" i="6"/>
  <c r="AB14" i="6"/>
  <c r="AA14" i="6"/>
  <c r="H18" i="6"/>
  <c r="H64" i="6"/>
  <c r="H55" i="6"/>
  <c r="AP55" i="6"/>
  <c r="AP53" i="6"/>
  <c r="AP52" i="6"/>
  <c r="AP46" i="6"/>
  <c r="AP40" i="6"/>
  <c r="AO43" i="6"/>
  <c r="AO41" i="6"/>
  <c r="AO40" i="6"/>
  <c r="AP34" i="6"/>
  <c r="AO37" i="6"/>
  <c r="AO35" i="6"/>
  <c r="AO34" i="6"/>
  <c r="AP28" i="6"/>
  <c r="AO31" i="6"/>
  <c r="AO29" i="6"/>
  <c r="AO28" i="6"/>
  <c r="AP22" i="6"/>
  <c r="AO25" i="6"/>
  <c r="AO23" i="6"/>
  <c r="AO22" i="6"/>
  <c r="AP16" i="6"/>
  <c r="AO16" i="6"/>
  <c r="AO19" i="6"/>
  <c r="AO17" i="6"/>
  <c r="AO13" i="6"/>
  <c r="AO12" i="6"/>
  <c r="AO11" i="6"/>
  <c r="AO10" i="6"/>
  <c r="AP13" i="6"/>
  <c r="H12" i="6"/>
  <c r="AP12" i="6"/>
  <c r="AP10" i="6"/>
  <c r="AK64" i="6"/>
  <c r="H29" i="6"/>
  <c r="AP29" i="6"/>
  <c r="H25" i="6"/>
  <c r="AP25" i="6"/>
  <c r="H23" i="6"/>
  <c r="AP23" i="6"/>
  <c r="H19" i="6"/>
  <c r="H53" i="6"/>
  <c r="H49" i="6"/>
  <c r="AP49" i="6"/>
  <c r="H47" i="6"/>
  <c r="AP47" i="6"/>
  <c r="H43" i="6"/>
  <c r="AP43" i="6"/>
  <c r="H41" i="6"/>
  <c r="AP41" i="6"/>
  <c r="H37" i="6"/>
  <c r="AP37" i="6"/>
  <c r="H35" i="6"/>
  <c r="AP35" i="6"/>
  <c r="H31" i="6"/>
  <c r="AP31" i="6"/>
  <c r="H14" i="6"/>
  <c r="H15" i="6"/>
  <c r="H65" i="6"/>
  <c r="AN65" i="6"/>
  <c r="AM65" i="6"/>
  <c r="AL65" i="6"/>
  <c r="AJ65" i="6"/>
  <c r="AI65" i="6"/>
  <c r="AH65" i="6"/>
  <c r="AG65" i="6"/>
  <c r="AF65" i="6"/>
  <c r="AE65" i="6"/>
  <c r="AC65" i="6"/>
  <c r="AB65" i="6"/>
  <c r="AA65" i="6"/>
  <c r="Z65" i="6"/>
  <c r="Y65" i="6"/>
  <c r="V65" i="6"/>
  <c r="U65" i="6"/>
  <c r="T65" i="6"/>
  <c r="S65" i="6"/>
  <c r="R65" i="6"/>
  <c r="Q65" i="6"/>
  <c r="P65" i="6"/>
  <c r="O65" i="6"/>
  <c r="N65" i="6"/>
  <c r="M65" i="6"/>
  <c r="J65" i="6"/>
  <c r="I65" i="6"/>
  <c r="AN64" i="6"/>
  <c r="AN66" i="6"/>
  <c r="AM64" i="6"/>
  <c r="AL64" i="6"/>
  <c r="AL66" i="6"/>
  <c r="AJ64" i="6"/>
  <c r="AI64" i="6"/>
  <c r="AI66" i="6"/>
  <c r="AH64" i="6"/>
  <c r="AG64" i="6"/>
  <c r="AG66" i="6"/>
  <c r="AF64" i="6"/>
  <c r="AE64" i="6"/>
  <c r="AE66" i="6"/>
  <c r="AC64" i="6"/>
  <c r="AC66" i="6"/>
  <c r="AB64" i="6"/>
  <c r="AA64" i="6"/>
  <c r="AA66" i="6"/>
  <c r="Z64" i="6"/>
  <c r="Y64" i="6"/>
  <c r="Y66" i="6"/>
  <c r="V64" i="6"/>
  <c r="U64" i="6"/>
  <c r="T64" i="6"/>
  <c r="S64" i="6"/>
  <c r="R64" i="6"/>
  <c r="R66" i="6"/>
  <c r="Q64" i="6"/>
  <c r="Q66" i="6"/>
  <c r="P64" i="6"/>
  <c r="O64" i="6"/>
  <c r="O66" i="6"/>
  <c r="N64" i="6"/>
  <c r="N66" i="6"/>
  <c r="M64" i="6"/>
  <c r="M66" i="6"/>
  <c r="L64" i="6"/>
  <c r="K64" i="6"/>
  <c r="J64" i="6"/>
  <c r="J66" i="6"/>
  <c r="I64" i="6"/>
  <c r="S51" i="7"/>
  <c r="S50" i="7"/>
  <c r="S55" i="7"/>
  <c r="S54" i="7"/>
  <c r="B44" i="7"/>
  <c r="A44" i="7"/>
  <c r="S39" i="7"/>
  <c r="S38" i="7"/>
  <c r="B24" i="7"/>
  <c r="A24" i="7"/>
  <c r="S27" i="7"/>
  <c r="S26" i="7"/>
  <c r="S31" i="7"/>
  <c r="S30" i="7"/>
  <c r="S29" i="7"/>
  <c r="S28" i="7"/>
  <c r="S25" i="7"/>
  <c r="S24" i="7"/>
  <c r="S35" i="7"/>
  <c r="S34" i="7"/>
  <c r="S33" i="7"/>
  <c r="S32" i="7"/>
  <c r="S43" i="7"/>
  <c r="S42" i="7"/>
  <c r="S41" i="7"/>
  <c r="S40" i="7"/>
  <c r="S37" i="7"/>
  <c r="S36" i="7"/>
  <c r="S49" i="7"/>
  <c r="S48" i="7"/>
  <c r="S47" i="7"/>
  <c r="S46" i="7"/>
  <c r="S45" i="7"/>
  <c r="S44" i="7"/>
  <c r="S23" i="7"/>
  <c r="S22" i="7"/>
  <c r="S21" i="7"/>
  <c r="S20" i="7"/>
  <c r="S16" i="7"/>
  <c r="AK57" i="6"/>
  <c r="AJ57" i="6"/>
  <c r="AI57" i="6"/>
  <c r="AH57" i="6"/>
  <c r="AG57" i="6"/>
  <c r="AF57" i="6"/>
  <c r="AE57" i="6"/>
  <c r="AC57" i="6"/>
  <c r="AB57" i="6"/>
  <c r="AA57" i="6"/>
  <c r="Z57" i="6"/>
  <c r="Y57" i="6"/>
  <c r="X57" i="6"/>
  <c r="V57" i="6"/>
  <c r="U57" i="6"/>
  <c r="T57" i="6"/>
  <c r="S57" i="6"/>
  <c r="R57" i="6"/>
  <c r="Q57" i="6"/>
  <c r="P57" i="6"/>
  <c r="O57" i="6"/>
  <c r="N57" i="6"/>
  <c r="M57" i="6"/>
  <c r="L57" i="6"/>
  <c r="K57" i="6"/>
  <c r="J57" i="6"/>
  <c r="I57" i="6"/>
  <c r="H57" i="6"/>
  <c r="AK56" i="6"/>
  <c r="AJ56" i="6"/>
  <c r="AI56" i="6"/>
  <c r="AH56" i="6"/>
  <c r="AG56" i="6"/>
  <c r="AF56" i="6"/>
  <c r="AE56" i="6"/>
  <c r="AC56" i="6"/>
  <c r="AB56" i="6"/>
  <c r="AA56" i="6"/>
  <c r="Y56" i="6"/>
  <c r="X56" i="6"/>
  <c r="W56" i="6"/>
  <c r="V56" i="6"/>
  <c r="U56" i="6"/>
  <c r="T56" i="6"/>
  <c r="S56" i="6"/>
  <c r="R56" i="6"/>
  <c r="Q56" i="6"/>
  <c r="P56" i="6"/>
  <c r="O56" i="6"/>
  <c r="N56" i="6"/>
  <c r="M56" i="6"/>
  <c r="L56" i="6"/>
  <c r="K56" i="6"/>
  <c r="J56" i="6"/>
  <c r="I56" i="6"/>
  <c r="H56" i="6"/>
  <c r="W53" i="6"/>
  <c r="W57" i="6"/>
  <c r="AK51" i="6"/>
  <c r="AJ51" i="6"/>
  <c r="AI51" i="6"/>
  <c r="AH51" i="6"/>
  <c r="AG51" i="6"/>
  <c r="AF51" i="6"/>
  <c r="AE51" i="6"/>
  <c r="AC51" i="6"/>
  <c r="AB51" i="6"/>
  <c r="AA51" i="6"/>
  <c r="Z51" i="6"/>
  <c r="Y51" i="6"/>
  <c r="W51" i="6"/>
  <c r="V51" i="6"/>
  <c r="U51" i="6"/>
  <c r="T51" i="6"/>
  <c r="S51" i="6"/>
  <c r="R51" i="6"/>
  <c r="Q51" i="6"/>
  <c r="P51" i="6"/>
  <c r="O51" i="6"/>
  <c r="N51" i="6"/>
  <c r="M51" i="6"/>
  <c r="L51" i="6"/>
  <c r="K51" i="6"/>
  <c r="J51" i="6"/>
  <c r="I51" i="6"/>
  <c r="AK50" i="6"/>
  <c r="AJ50" i="6"/>
  <c r="AI50" i="6"/>
  <c r="AH50" i="6"/>
  <c r="AG50" i="6"/>
  <c r="AF50" i="6"/>
  <c r="AE50" i="6"/>
  <c r="AC50" i="6"/>
  <c r="AB50" i="6"/>
  <c r="AA50" i="6"/>
  <c r="Y50" i="6"/>
  <c r="X50" i="6"/>
  <c r="W50" i="6"/>
  <c r="V50" i="6"/>
  <c r="U50" i="6"/>
  <c r="T50" i="6"/>
  <c r="S50" i="6"/>
  <c r="R50" i="6"/>
  <c r="Q50" i="6"/>
  <c r="P50" i="6"/>
  <c r="O50" i="6"/>
  <c r="N50" i="6"/>
  <c r="M50" i="6"/>
  <c r="L50" i="6"/>
  <c r="K50" i="6"/>
  <c r="J50" i="6"/>
  <c r="I50" i="6"/>
  <c r="H50" i="6"/>
  <c r="X47" i="6"/>
  <c r="AK45" i="6"/>
  <c r="AJ45" i="6"/>
  <c r="AI45" i="6"/>
  <c r="AH45" i="6"/>
  <c r="AG45" i="6"/>
  <c r="AF45" i="6"/>
  <c r="AE45" i="6"/>
  <c r="AC45" i="6"/>
  <c r="AB45" i="6"/>
  <c r="AA45" i="6"/>
  <c r="Z45" i="6"/>
  <c r="Y45" i="6"/>
  <c r="X45" i="6"/>
  <c r="W45" i="6"/>
  <c r="V45" i="6"/>
  <c r="U45" i="6"/>
  <c r="T45" i="6"/>
  <c r="S45" i="6"/>
  <c r="R45" i="6"/>
  <c r="Q45" i="6"/>
  <c r="P45" i="6"/>
  <c r="O45" i="6"/>
  <c r="N45" i="6"/>
  <c r="M45" i="6"/>
  <c r="L45" i="6"/>
  <c r="K45" i="6"/>
  <c r="J45" i="6"/>
  <c r="I45" i="6"/>
  <c r="AK44" i="6"/>
  <c r="AJ44" i="6"/>
  <c r="AI44" i="6"/>
  <c r="AH44" i="6"/>
  <c r="AG44" i="6"/>
  <c r="AF44" i="6"/>
  <c r="AE44" i="6"/>
  <c r="AC44" i="6"/>
  <c r="AB44" i="6"/>
  <c r="AA44" i="6"/>
  <c r="Z44" i="6"/>
  <c r="Y44" i="6"/>
  <c r="X44" i="6"/>
  <c r="W44" i="6"/>
  <c r="V44" i="6"/>
  <c r="U44" i="6"/>
  <c r="T44" i="6"/>
  <c r="S44" i="6"/>
  <c r="R44" i="6"/>
  <c r="Q44" i="6"/>
  <c r="P44" i="6"/>
  <c r="O44" i="6"/>
  <c r="N44" i="6"/>
  <c r="M44" i="6"/>
  <c r="L44" i="6"/>
  <c r="K44" i="6"/>
  <c r="J44" i="6"/>
  <c r="I44" i="6"/>
  <c r="H44" i="6"/>
  <c r="AK39" i="6"/>
  <c r="AJ39" i="6"/>
  <c r="AI39" i="6"/>
  <c r="AH39" i="6"/>
  <c r="AG39" i="6"/>
  <c r="AF39" i="6"/>
  <c r="AE39" i="6"/>
  <c r="AC39" i="6"/>
  <c r="AB39" i="6"/>
  <c r="AA39" i="6"/>
  <c r="Z39" i="6"/>
  <c r="Y39" i="6"/>
  <c r="V39" i="6"/>
  <c r="U39" i="6"/>
  <c r="T39" i="6"/>
  <c r="S39" i="6"/>
  <c r="R39" i="6"/>
  <c r="Q39" i="6"/>
  <c r="P39" i="6"/>
  <c r="O39" i="6"/>
  <c r="N39" i="6"/>
  <c r="M39" i="6"/>
  <c r="L39" i="6"/>
  <c r="K39" i="6"/>
  <c r="J39" i="6"/>
  <c r="I39" i="6"/>
  <c r="AK38" i="6"/>
  <c r="AJ38" i="6"/>
  <c r="AI38" i="6"/>
  <c r="AH38" i="6"/>
  <c r="AG38" i="6"/>
  <c r="AF38" i="6"/>
  <c r="AE38" i="6"/>
  <c r="AC38" i="6"/>
  <c r="AB38" i="6"/>
  <c r="AA38" i="6"/>
  <c r="Z38" i="6"/>
  <c r="Y38" i="6"/>
  <c r="X38" i="6"/>
  <c r="W38" i="6"/>
  <c r="V38" i="6"/>
  <c r="U38" i="6"/>
  <c r="T38" i="6"/>
  <c r="S38" i="6"/>
  <c r="R38" i="6"/>
  <c r="Q38" i="6"/>
  <c r="P38" i="6"/>
  <c r="O38" i="6"/>
  <c r="N38" i="6"/>
  <c r="M38" i="6"/>
  <c r="L38" i="6"/>
  <c r="K38" i="6"/>
  <c r="J38" i="6"/>
  <c r="X37" i="6"/>
  <c r="X39" i="6"/>
  <c r="W37" i="6"/>
  <c r="W39" i="6"/>
  <c r="AK33" i="6"/>
  <c r="AJ33" i="6"/>
  <c r="AI33" i="6"/>
  <c r="AH33" i="6"/>
  <c r="AG33" i="6"/>
  <c r="AF33" i="6"/>
  <c r="AE33" i="6"/>
  <c r="AC33" i="6"/>
  <c r="AB33" i="6"/>
  <c r="AA33" i="6"/>
  <c r="Z33" i="6"/>
  <c r="Y33" i="6"/>
  <c r="X33" i="6"/>
  <c r="W33" i="6"/>
  <c r="V33" i="6"/>
  <c r="U33" i="6"/>
  <c r="T33" i="6"/>
  <c r="S33" i="6"/>
  <c r="R33" i="6"/>
  <c r="Q33" i="6"/>
  <c r="P33" i="6"/>
  <c r="O33" i="6"/>
  <c r="N33" i="6"/>
  <c r="M33" i="6"/>
  <c r="L33" i="6"/>
  <c r="K33" i="6"/>
  <c r="J33" i="6"/>
  <c r="I33" i="6"/>
  <c r="AK32" i="6"/>
  <c r="AJ32" i="6"/>
  <c r="AI32" i="6"/>
  <c r="AH32" i="6"/>
  <c r="AG32" i="6"/>
  <c r="AF32" i="6"/>
  <c r="AE32" i="6"/>
  <c r="AC32" i="6"/>
  <c r="AB32" i="6"/>
  <c r="AA32" i="6"/>
  <c r="Z32" i="6"/>
  <c r="Y32" i="6"/>
  <c r="X32" i="6"/>
  <c r="W32" i="6"/>
  <c r="V32" i="6"/>
  <c r="U32" i="6"/>
  <c r="T32" i="6"/>
  <c r="S32" i="6"/>
  <c r="R32" i="6"/>
  <c r="Q32" i="6"/>
  <c r="P32" i="6"/>
  <c r="O32" i="6"/>
  <c r="N32" i="6"/>
  <c r="M32" i="6"/>
  <c r="L32" i="6"/>
  <c r="K32" i="6"/>
  <c r="J32" i="6"/>
  <c r="I32" i="6"/>
  <c r="H32" i="6"/>
  <c r="AK27" i="6"/>
  <c r="AJ27" i="6"/>
  <c r="AI27" i="6"/>
  <c r="AH27" i="6"/>
  <c r="AF27" i="6"/>
  <c r="AE27" i="6"/>
  <c r="AC27" i="6"/>
  <c r="AB27" i="6"/>
  <c r="Z27" i="6"/>
  <c r="Y27" i="6"/>
  <c r="X27" i="6"/>
  <c r="W27" i="6"/>
  <c r="V27" i="6"/>
  <c r="U27" i="6"/>
  <c r="T27" i="6"/>
  <c r="S27" i="6"/>
  <c r="R27" i="6"/>
  <c r="Q27" i="6"/>
  <c r="P27" i="6"/>
  <c r="J27" i="6"/>
  <c r="I27" i="6"/>
  <c r="AO26" i="6"/>
  <c r="H26" i="6"/>
  <c r="AP26" i="6"/>
  <c r="AK21" i="6"/>
  <c r="AJ21" i="6"/>
  <c r="AI21" i="6"/>
  <c r="AH21" i="6"/>
  <c r="AG21" i="6"/>
  <c r="AF21" i="6"/>
  <c r="AE21" i="6"/>
  <c r="AC21" i="6"/>
  <c r="AB21" i="6"/>
  <c r="AA21" i="6"/>
  <c r="Z21" i="6"/>
  <c r="Y21" i="6"/>
  <c r="X21" i="6"/>
  <c r="W21" i="6"/>
  <c r="V21" i="6"/>
  <c r="U21" i="6"/>
  <c r="T21" i="6"/>
  <c r="S21" i="6"/>
  <c r="R21" i="6"/>
  <c r="Q21" i="6"/>
  <c r="P21" i="6"/>
  <c r="O21" i="6"/>
  <c r="N21" i="6"/>
  <c r="M21" i="6"/>
  <c r="L21" i="6"/>
  <c r="K21" i="6"/>
  <c r="J21" i="6"/>
  <c r="I21" i="6"/>
  <c r="AK20" i="6"/>
  <c r="AJ20" i="6"/>
  <c r="AI20" i="6"/>
  <c r="AH20" i="6"/>
  <c r="AG20" i="6"/>
  <c r="AF20" i="6"/>
  <c r="AE20" i="6"/>
  <c r="AC20" i="6"/>
  <c r="AB20" i="6"/>
  <c r="AA20" i="6"/>
  <c r="Z20" i="6"/>
  <c r="Y20" i="6"/>
  <c r="X20" i="6"/>
  <c r="W20" i="6"/>
  <c r="V20" i="6"/>
  <c r="U20" i="6"/>
  <c r="T20" i="6"/>
  <c r="S20" i="6"/>
  <c r="R20" i="6"/>
  <c r="Q20" i="6"/>
  <c r="P20" i="6"/>
  <c r="O20" i="6"/>
  <c r="N20" i="6"/>
  <c r="M20" i="6"/>
  <c r="L20" i="6"/>
  <c r="K20" i="6"/>
  <c r="J20" i="6"/>
  <c r="I20" i="6"/>
  <c r="H20" i="6"/>
  <c r="AK14" i="6"/>
  <c r="AK65" i="6"/>
  <c r="AJ15" i="6"/>
  <c r="AI15" i="6"/>
  <c r="AH15" i="6"/>
  <c r="AG15" i="6"/>
  <c r="AF15" i="6"/>
  <c r="AE15" i="6"/>
  <c r="AE14" i="6"/>
  <c r="AC15" i="6"/>
  <c r="AB15" i="6"/>
  <c r="AA15" i="6"/>
  <c r="Z15" i="6"/>
  <c r="Y15" i="6"/>
  <c r="Z14" i="6"/>
  <c r="Y14" i="6"/>
  <c r="X15" i="6"/>
  <c r="W15" i="6"/>
  <c r="V15" i="6"/>
  <c r="U15" i="6"/>
  <c r="T15" i="6"/>
  <c r="S15" i="6"/>
  <c r="X14" i="6"/>
  <c r="W14" i="6"/>
  <c r="V14" i="6"/>
  <c r="U14" i="6"/>
  <c r="T14" i="6"/>
  <c r="S14" i="6"/>
  <c r="R15" i="6"/>
  <c r="Q15" i="6"/>
  <c r="P15" i="6"/>
  <c r="O15" i="6"/>
  <c r="N15" i="6"/>
  <c r="M15" i="6"/>
  <c r="R14" i="6"/>
  <c r="Q14" i="6"/>
  <c r="P14" i="6"/>
  <c r="O14" i="6"/>
  <c r="N14" i="6"/>
  <c r="M14" i="6"/>
  <c r="L15" i="6"/>
  <c r="K15" i="6"/>
  <c r="J15" i="6"/>
  <c r="I15" i="6"/>
  <c r="L14" i="6"/>
  <c r="AP14" i="6"/>
  <c r="K14" i="6"/>
  <c r="J14" i="6"/>
  <c r="I14" i="6"/>
  <c r="AR14" i="5"/>
  <c r="AQ14" i="5"/>
  <c r="I66" i="6"/>
  <c r="K66" i="6"/>
  <c r="U66" i="6"/>
  <c r="S66" i="6"/>
  <c r="AO27" i="6"/>
  <c r="AO45" i="6"/>
  <c r="AO33" i="6"/>
  <c r="AP56" i="6"/>
  <c r="AP50" i="6"/>
  <c r="AO44" i="6"/>
  <c r="AP44" i="6"/>
  <c r="AO39" i="6"/>
  <c r="V66" i="6"/>
  <c r="AP38" i="6"/>
  <c r="AO38" i="6"/>
  <c r="AO32" i="6"/>
  <c r="AP32" i="6"/>
  <c r="AP20" i="6"/>
  <c r="AO20" i="6"/>
  <c r="AO21" i="6"/>
  <c r="L66" i="6"/>
  <c r="P66" i="6"/>
  <c r="T66" i="6"/>
  <c r="AH66" i="6"/>
  <c r="AM66" i="6"/>
  <c r="AO14" i="6"/>
  <c r="AB66" i="6"/>
  <c r="AF66" i="6"/>
  <c r="AJ66" i="6"/>
  <c r="H45" i="6"/>
  <c r="AP45" i="6"/>
  <c r="AK66" i="6"/>
  <c r="X65" i="6"/>
  <c r="Z66" i="6"/>
  <c r="H51" i="6"/>
  <c r="W64" i="6"/>
  <c r="X64" i="6"/>
  <c r="W65" i="6"/>
  <c r="X51" i="6"/>
  <c r="AP51" i="6"/>
  <c r="H33" i="6"/>
  <c r="AP33" i="6"/>
  <c r="H27" i="6"/>
  <c r="AP27" i="6"/>
  <c r="AK15" i="6"/>
  <c r="AO15" i="6"/>
  <c r="H21" i="6"/>
  <c r="X66" i="6"/>
  <c r="AP15" i="6"/>
  <c r="W66" i="6"/>
  <c r="H66" i="6"/>
  <c r="H39" i="6"/>
  <c r="AP39" i="6"/>
  <c r="S57" i="7"/>
  <c r="S56" i="7"/>
  <c r="S53" i="7"/>
  <c r="S52" i="7"/>
  <c r="S19" i="7"/>
  <c r="S18" i="7"/>
  <c r="S17" i="7"/>
  <c r="S15" i="7"/>
  <c r="S14" i="7"/>
  <c r="S8" i="7"/>
  <c r="S9" i="7"/>
  <c r="S11" i="7"/>
  <c r="S12" i="7"/>
  <c r="S13" i="7"/>
  <c r="T58" i="7"/>
  <c r="U58" i="7"/>
  <c r="AX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AURA.GUERRERO</author>
  </authors>
  <commentList>
    <comment ref="V44" authorId="0" shapeId="0" xr:uid="{AE4FD4A6-CE7C-F149-8862-AF110AC2FA7B}">
      <text>
        <r>
          <rPr>
            <b/>
            <sz val="9"/>
            <color rgb="FF000000"/>
            <rFont val="Tahoma"/>
            <family val="2"/>
          </rPr>
          <t>AURA.GUERRERO:</t>
        </r>
        <r>
          <rPr>
            <sz val="9"/>
            <color rgb="FF000000"/>
            <rFont val="Tahoma"/>
            <family val="2"/>
          </rPr>
          <t xml:space="preserve">
</t>
        </r>
        <r>
          <rPr>
            <sz val="9"/>
            <color rgb="FF000000"/>
            <rFont val="Tahoma"/>
            <family val="2"/>
          </rPr>
          <t>Falta el analisis del avance ????????</t>
        </r>
      </text>
    </comment>
  </commentList>
</comments>
</file>

<file path=xl/sharedStrings.xml><?xml version="1.0" encoding="utf-8"?>
<sst xmlns="http://schemas.openxmlformats.org/spreadsheetml/2006/main" count="913" uniqueCount="340">
  <si>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</si>
  <si>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</si>
  <si>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</si>
  <si>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</si>
  <si>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</si>
  <si>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</si>
  <si>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</si>
  <si>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</si>
  <si>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</si>
  <si>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</si>
  <si>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</si>
  <si>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</si>
  <si>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</si>
  <si>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</si>
  <si>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</si>
  <si>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Ene</t>
  </si>
  <si>
    <t>Feb</t>
  </si>
  <si>
    <t>Mar</t>
  </si>
  <si>
    <t>Abr</t>
  </si>
  <si>
    <t>May</t>
  </si>
  <si>
    <t>Jun</t>
  </si>
  <si>
    <t>Jul</t>
  </si>
  <si>
    <t>Ago</t>
  </si>
  <si>
    <t>Sep</t>
  </si>
  <si>
    <t>Oct</t>
  </si>
  <si>
    <t>Nov</t>
  </si>
  <si>
    <t>Dic</t>
  </si>
  <si>
    <t>Total</t>
  </si>
  <si>
    <t>Programado</t>
  </si>
  <si>
    <t>Ejecutado</t>
  </si>
  <si>
    <t>TOTAL PONDERACIÓN</t>
  </si>
  <si>
    <t>EJECUTADO</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</si>
  <si>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</si>
  <si>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</si>
  <si>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</si>
  <si>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</si>
  <si>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</si>
  <si>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</si>
  <si>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</si>
  <si>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</si>
  <si>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</si>
  <si>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</si>
  <si>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</si>
  <si>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</si>
  <si>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</si>
  <si>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</si>
  <si>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</si>
  <si>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</si>
  <si>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</si>
  <si>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</si>
  <si>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</si>
  <si>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</si>
  <si>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</si>
  <si>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</si>
  <si>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</si>
  <si>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</si>
  <si>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</si>
  <si>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</si>
  <si>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</si>
  <si>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</si>
  <si>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</si>
  <si>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</si>
  <si>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</si>
  <si>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</si>
  <si>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</si>
  <si>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</si>
  <si>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</si>
  <si>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</si>
  <si>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</si>
  <si>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</si>
  <si>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</si>
  <si>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</si>
  <si>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</si>
  <si>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</si>
  <si>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</si>
  <si>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</si>
  <si>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</si>
  <si>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</si>
  <si>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</si>
  <si>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</si>
  <si>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</si>
  <si>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</si>
  <si>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</si>
  <si>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</si>
  <si>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</si>
  <si>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</si>
  <si>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</si>
  <si>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</si>
  <si>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</si>
  <si>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Codigo: PE01-PR02-F2</t>
  </si>
  <si>
    <t>Versión: 11</t>
  </si>
  <si>
    <t>CONTROL DE CAMBIOS</t>
  </si>
  <si>
    <t>Versión</t>
  </si>
  <si>
    <t xml:space="preserve">Descripción de la Modificación </t>
  </si>
  <si>
    <t>No. Acto Administrativo y fecha</t>
  </si>
  <si>
    <t>Se modifica el código, se incluye encabezado y control de cambios</t>
  </si>
  <si>
    <t>PROGRAMACIÓN, ACTUALIZACIÓN Y SEGUIMIENTO DEL PLAN DE ACCIÓN
Actualización y seguimiento al componente de gestión</t>
  </si>
  <si>
    <t>Radicado 2019IE63564 de marzo 19 de 2019</t>
  </si>
  <si>
    <t>PROGRAMACIÓN, ACTUALIZACIÓN Y SEGUIMIENTO DEL PLAN DE ACCIÓN
Actualización y seguimiento al componente de inversión</t>
  </si>
  <si>
    <t>PROGRAMACIÓN, ACTUALIZACIÓN Y SEGUIMIENTO DEL PLAN DE ACCIÓN
Actualización y seguimiento a las actividades</t>
  </si>
  <si>
    <t>DIRECCIONAMIENTO ESTRATÉGICO</t>
  </si>
  <si>
    <t>DIRECCIÓN DE CONTROL AMBIENTAL</t>
  </si>
  <si>
    <t xml:space="preserve"> 978 - Centro de Información y Modelamiento Ambiental</t>
  </si>
  <si>
    <t>07-Eje transversal Gobierno legítimo, fortalecimiento local y eficiencia</t>
  </si>
  <si>
    <t>44 - Gobierno y ciudadanía digital</t>
  </si>
  <si>
    <t>Sistemas de información para una política pública eficiente</t>
  </si>
  <si>
    <t>Diseñar y construir un centro de información y modelamiento ambiental de Bogotá D.C.</t>
  </si>
  <si>
    <t>Un centro de información y modelamiento ambiental diseñado y construido.</t>
  </si>
  <si>
    <t>Centro de información ambiental</t>
  </si>
  <si>
    <t>Creciente</t>
  </si>
  <si>
    <t>N.A.</t>
  </si>
  <si>
    <t>En el sitio Web http://201.245.192.252:81/ Información Ambiental, Red de Monitoreo de Calidad del Aire.
http://cimab.ambientebogota.gov.co/base/aplicativo/cuencas
http://cimab.ambientebogota.gov.co/base/aplicativo/ruido_total</t>
  </si>
  <si>
    <t>DIRECCION DE CONTROL AMBIENTAL</t>
  </si>
  <si>
    <t>Red de Monitoreo de Calidad del Aire de Bogotá D.C. (RMCAB)</t>
  </si>
  <si>
    <t>Realizar 51 informes de calidad del aire, resultado de la operación de la red.</t>
  </si>
  <si>
    <t>SUMA</t>
  </si>
  <si>
    <t xml:space="preserve">Con respecto a los informes mensuales que elabora la RMCAB, se tiene:
Enero: se adjunta el Informe Mensual de Calidad del Aire en Bogotá del mes de Diciembre de 2018 (el cual se encuentra publicado en la págna http://201.245.192.252:81/). Por otro lado, se remite informe parcial de la RMCAB del mes de enero de 2019.
Febrero: Se remite informe parcial de la RMCAB del mes de febrero de 2019.
Marzo: El equipo de la RMCAB estuvo trabajando tiempo completo en los informes y procesamiento de datos de las alertas por calidad del aire en la ciudad. </t>
  </si>
  <si>
    <t>No se ha completado la elaboración de los informes de enero a marzo, esto debido a que se da prioridad al trabajo derivado de las alertas reportadas. Se adjunta la  Resolución 00298 “Por el cual se Declara la Alerta Amarilla por contaminación atmosférica en las localidades de Kennedy, Bosa y Tunjuelito de la ciudad de Bogotá D.C”.  También se anexa el Informe técnico No.  00224, 14 de febrero del 2019, en el que se evidencian los resultados del trabajo del equipo en la alerta mencionada. Se adjunta la Resolución 00510 “Por la cual se Declara Alerta Amarilla por contaminación atmosférica en la Ciudad de Bogotá D.C., se mantiene la Alerta Naranja declarada bajo Resolución 383 del 07 de marzo de 2019 en las localidades del suroccidente de la Ciudad de Bogotá D.C., y se toman otras determinaciones”, alertas de las cuales se reportarán los respectivos informes técnicos.</t>
  </si>
  <si>
    <t>El equipo de la RMCAB se encuentra elaborando los informes de las alertas en la ciudad, los cuales ayudaran a la posterior realización del informe de marzo de 2019.</t>
  </si>
  <si>
    <t>Dar a conocer a la ciudadanía el comportamiento y medición de las condiciones climáticas y atmosféricas de la ciudad, así como establecer puntos críticos de contaminación en la ciudad.</t>
  </si>
  <si>
    <t xml:space="preserve">En el sitio Web http://201.245.192.252:81/  Información Ambiental, Red de Monitoreo de Calidad del Aire  </t>
  </si>
  <si>
    <t xml:space="preserve"> Red de Ruido</t>
  </si>
  <si>
    <t>Implementar 100 % la red de calidad de ruido</t>
  </si>
  <si>
    <t>CRECIENTE</t>
  </si>
  <si>
    <t>N/A</t>
  </si>
  <si>
    <t>Cada una  de las estaciones están compuestas por un sonómetro con kit de intemperie, dispositivo de almacenamiento y transferencia de información y sistema de carga de energía, y están ubicadas en las localidades de mayor afectación acustica (SUBA, ENGATIVA, FONTIBON, CHAPINERO, ANTONIO NARIÑO,  PUENTE ARANDA, TUNJUELITO, BOSA, SANTAFE, RAFAEL URIBE, SANCRISTOBAL , USME , KENNEDY Y USAQUEN),  y están interconectadas entre si, y en comunicación por internet  con el servidor central adquirido mediante el proceso de contrato de compraventa SDA-SI-2018-SECOP II-E-0096 (962018) y que se encuentra ubicado en la Secretaria Distrital de Ambiente </t>
  </si>
  <si>
    <t>Ahora bien tal como quedó señalado en documento que contiene la formulación del Proyecto de Inversión 978 – “Centro de Información y Modelamiento Ambiental” numeral 3.1.1.2 “Red de Ruido ” En ejercicio de evaluación, seguimiento y control que debe extenderse a todos los sectores del perímetro urbano de la ciudad, donde se ejercen actividades asociadas a presión sonora, se crea la necesidad de buscar un avance tecnológico del control en materia de ruido, que permita establecer el monitoreo a distancia del ruido ambiental,  tal como ya sucede en toda la Comunidad Europea.</t>
  </si>
  <si>
    <t>Adicionalmente, la normatividad (Resolución 627 de 2006 MADVT), establece la actualización de los mapas de ruido cada cuarto (4) años, función que se podrá cumplir,  con el insumo de datos que la red de ruido y sus 35 estaciones de monitoreo entreguen.</t>
  </si>
  <si>
    <t>La red permitirá el conocimiento de los puntos críticos en la ciudad y con ellos el control efectivo de las fuentes fijas de emisión sonora que son la competencia de la SDA y la articulación con otras entidades que tienen la competencia en las demás emisiones sonoras que conforman el ruido ambiental de la zona</t>
  </si>
  <si>
    <t>Para el primer trimestre del año 2019 se programaron realizar las siguientes actividades:
- Seleccionar los predios de instalación de las 32 estaciones fijas de la red de ruido urbana del distrito
- Realizar la instalación, configuración, conectividad y puesta en servicio de las 32 estaciones fijas de la red de ruido urbana del Distrito
- Elaborar dos informes anuales de ruido, que contengan los datos de ruido ambiental del Distrito y aquellos generados por la operación del Aeropuerto Internacional El Dorado
NOTA: la suma del avance del acumulado de las 3 actividades, de acuerdo con el porcentaje avanzado corresponde a 15 % ya que cada estrategia corresponde al 25% del 100% de avance total en el 2019. Entendiendo que la línea base es 60 % y se debe llegar a 90% en diciembre de 2019, por lo tanto la diferencia es de 15%</t>
  </si>
  <si>
    <t>La Red de Ruido Urbana contribuye con la función de evaluar y hacer seguimiento al ruido ambiental generado por las operaciones aéreas de las aeronaves y todas aquellas actividades realizadas por las personas en el perímetro urbano del Distrito, mediante protocolos de trasferencia de datos en tiempo real, ya que  la totalidad de las estaciones que harán parte de la Red de Ruido Urbano (RRU) enviarán los datos de ruido a un servidor ubicado físicamente en la SDA, para ser correlacionados con la información de trayectorias de vuelo provenientes de los receptores ADS-B.</t>
  </si>
  <si>
    <t>Sistema de Alertas Ambientales de Bogotá en su componente aire, SATAB-aire</t>
  </si>
  <si>
    <t>Implementar 100 % del componente aire del Sistema de Alertas Tempranas Ambientales de Bogotá.</t>
  </si>
  <si>
    <t>Informar a la ciudad, entidades y tomadores de decisiones, mediciones de ruido ambiental ocasionado por diferentes fuentes, con el fin de conjuntamente, tomar decisiones que permita beneficiar a la población en cuanto al impacto generado por la presión acústica</t>
  </si>
  <si>
    <t>Servidor de la SDA Carpeta SCAAV Soportes de avance en las metas 2018. y anexos a la presente matriz</t>
  </si>
  <si>
    <t>Se ha avanzado en el primer trimestre del 2019 con el 6,25%, para un acumulado del 71,25% mediante el desarrollo de las siguientes actividades:
- Desarrollo de las estrategias para la implementación del Sistema de Alertas Tempranas Ambientales de Bogotá basado en contaminantes criterio y la Operación de la Red Distrital de Monitoreo de black carbon para fortalecer el Sistema de Alertas Tempranas Ambientales de Bogotá.  Las cuales presentan un avance a 31 de marzo de 2019 del 25% cada una.</t>
  </si>
  <si>
    <t>Red de Calidad Hídrica de Bogotá RCHB, la Red de monitoreo aguas subterráneas y la captura de la información secundaria compilada mediante el reporte de terceros interesados o usuarios del recurso Hídrico.</t>
  </si>
  <si>
    <t>Generar 4 informes anualizados de la calidad hídrica superficial.</t>
  </si>
  <si>
    <t>Contar con la herramienta para el control y seguimiento de la calidad del recurso hídrico de la Ciudad de Bogotá.</t>
  </si>
  <si>
    <t>Servidor de la SDA Carptea SCAAV</t>
  </si>
  <si>
    <t xml:space="preserve"> Red de Monitoreo de Aguas Subterráneas RMAS (R+).</t>
  </si>
  <si>
    <t>Implementar 100 % la red de aguas subterráneas.</t>
  </si>
  <si>
    <t>1. Concepto técnico en elaboración del  diagnostico de los pozos de la resolución 076 de 2017. 
2. Hoja de cálculo de la estimación de la demanda de agua de los pozos concesionados en el distrito por parte de la SDA. 
3. Shapes de la información geográfica generada a partir de este análisis.
4. Coordenadas de los pozos de la red de monitoreo 
5. Informe Técnico con proceso Forest 4107808 análsis de la información de los divers instalados por la SDA</t>
  </si>
  <si>
    <t>Centro de Información y Modelamiento Ambiental.</t>
  </si>
  <si>
    <t>Establecer 1 centro de información y modelamiento.</t>
  </si>
  <si>
    <t xml:space="preserve">En el sitio Web http://201.245.192.252:81/  Información Ambiental, Red de Monitoreo de Calidad del Aire.
http://cimab.ambientebogota.gov.co/base/aplicativo/cuencas
http://cimab.ambientebogota.gov.co/base/aplicativo/ruido_total
</t>
  </si>
  <si>
    <t>Contar con información sobre los parámetros fisicoquímicos, microbiológicos, isotopos y profundidad del nivel piezométricos de las aguas subterráneas del distrito.
Además, los resultados actualizados del modelo hidrogeológico conceptual (incluyendo los resultados de la perforación exploratoria de 700m), permitirán evaluar los pozos seleccionados en la resolución 076 de 2017 y así tener certeza de los acuíferos a monitorear.</t>
  </si>
  <si>
    <t>Dar a conocer a la ciudadanía el comportamiento y medición de las condiciones de calidad de los diferentes recursos naturales de la ciudad, así como establecer puntos críticos de contaminación. 
El “Centro de Información y Modelamiento Ambiental – CIMA” de la Secretaría Distrital de Ambiente, divulgo a la ciudadanía información de calidad del Aire, predicción de calidad del Aire (IBOCA), lo que permite sensibilizar y contar con herramientas para la toma de decisiones de diferentes actores.
A través de la información que el proyecto 978 va consolidando, en función de los mapas estratégicos de Ruido se hace una representación cartográfica de los niveles de presión sonora (ruido) existentes en una zona concreta y en un periodo determinado, para poder evaluar el impacto que genera en la ciudadanía y poder tomar decisiones ambientales para mitigar este impacto. 
En el Tema del modelo hidráulico conceptual, le permite a la secretaria distrital conocer las propiedades hidráulicas y poder observar de los acuíferos y con estos parámetros puede fundamentar decisiones de planificación de la ciudad en términos hídricos.</t>
  </si>
  <si>
    <t>Generación de Información multipropósito</t>
  </si>
  <si>
    <t>Elaborar 1 plan estratégico ambiental para la ciudad, al año 2040.</t>
  </si>
  <si>
    <t>Generar 4 informes anualizados sobre los factores de presión sobre los recursos.</t>
  </si>
  <si>
    <t>Las estrategias establecidas en el Plan Decenal de Descontaminación del Aire para Bogotá buscan dar alcance a las metas de reducción en emisiones y concentraciones para apotar en el mejoramiento de la calidad del aire de la ciudad</t>
  </si>
  <si>
    <t>Servidor de la SDA/Carpeta SCAAV/6. Grupo Plan Decenal/GRUPO PDDAB/Indicadores/2019 indicadores</t>
  </si>
  <si>
    <t>Contar con una herramienta para el control y seguimiento de los factores de presión de los recursos hídrico y aire en la Ciudad de Bogotá.</t>
  </si>
  <si>
    <t xml:space="preserve">Servidor de la SDA Carpeta SCAAV 
</t>
  </si>
  <si>
    <t>Pagar 100% compromisos de vigencias anteriores fenecidas</t>
  </si>
  <si>
    <t>Línea de acción (1.1): Red de Monitoreo de Calidad del Aire de Bogotá D.C. (RMCAB)</t>
  </si>
  <si>
    <t>1, Realizar mantenimientos preventivos y correctivos en los equipos de la RMCAB</t>
  </si>
  <si>
    <t>X</t>
  </si>
  <si>
    <t>2, Elaborar y publicar en la pagina de la entidad los informes de calidad del aire</t>
  </si>
  <si>
    <t>3, Modelar los escenarios de calidad del aire y generar los reportes correspondientes</t>
  </si>
  <si>
    <t>Se remiten los reportes de los mantenimientos preventivos y correctivos que se han realizado durante los meses de enero a marzo de 2019 a los equipos de la RMCAB, estos han sido ejecutados por los técnicos de campo de esta. En el reporte se relaciona la fecha del mantenimiento, el No. de inventario, el nombre y la ubicación del equipo, la actividad y sub-actividad que se realiza, el tipo de mantenimiento, el técnico responsable y la estación en la cual se realizó el mantenimiento.</t>
  </si>
  <si>
    <t>Los informes mensuales que elabora la RMCAB de los meses enero, febrero y marzo de 2019, no han sido publicados en la página, esto debido a la prioridad que se dio al trabajo derivado de las alertas reportadas. Se adjunta la Resolución 00298 “Por el cual se Declara la Alerta Amarilla por contaminación atmosférica en las localidades de Kennedy, Bosa y Tunjuelito de la ciudad de Bogotá D.C”.  También se anexa el Informe técnico No.  00224, 14 de febrero del 2019, en el que se evidencian los resultados del trabajo del equipo en la alerta mencionada. Se adjunta la Resolución 00510 “Por la cual se Declara Alerta Amarilla por contaminación atmosférica en la Ciudad de Bogotá D.C., se mantiene la Alerta Naranja declarada bajo Resolución 383 del 07 de marzo de 2019 en las localidades del suroccidente de la Ciudad de Bogotá D.C., y se toman otras determinaciones”, alertas de las cuales se reportarán los respectivos informes técnicos.</t>
  </si>
  <si>
    <t>La SIMCAB realiza un pronostico diario de los escenarios de calidad del aire, mediante un modelo en donde se evidencian los escenarios de simulación. Se adjunta el reporte en el que se relaciona el porcentaje de avance y se específica las actividades desarrolladas durante los meses de enero, febrero y marzo. 
En este se encuentra la describirían de los meses para:
-El pronóstico diario por medio del modelo CALPUFF, incluida la simulación meteorológica con WRF y la estimación de emisiones con los aplicativos del SIMCAB.
- De los escenarios de simulación: las modelaciones que se realizaron en el trimestre.
- Del Protocolo interno para el Sistema de Gestión de Calidad, del cual se avanza en un documento borrador de este.</t>
  </si>
  <si>
    <t>Línea de acción (1.2): Red de Ruido</t>
  </si>
  <si>
    <t>Implementar 100% de la red de ruido</t>
  </si>
  <si>
    <t>4, Seleccionar los predios de instalación de las 32 estaciones fijas de la red de ruido urbana del distrito</t>
  </si>
  <si>
    <t>5, Realizar la instalacion, configuración, conectividad y puesta en servicio de las 32 estaciones fijas de la red de ruido urbana del Distrito</t>
  </si>
  <si>
    <t>6, Elaborar dos informes anuales de ruido, que contengan los datos de ruido ambiental del Distrito y aquellos generados por la operación del Aeropuerto Internacional El Dorado</t>
  </si>
  <si>
    <t>Durante el primer trimestre fueron realizadas reuniones con la Policía Nacional y con la Secretaria Distrital de Seguridad, convivencia y justicia en las cuales se presentó la necesidad de generar un convenio interadministrativo de cooperación y el plan de trabajo para la instalación de las estaciones de monitoreo de la Red de Ruido Urbana (RRU) en las azoteas de los CAI. (Ver Anexo No. 1. Ubicación estaciones RRU).</t>
  </si>
  <si>
    <t>En el presente periodo se actualizó y envió el procedimiento de Actualización de los Mapas Estratégicos de Ruido (MER) 126PM04-PR58, para determinar el porcentaje de población afectada por ruido (%PUAR) en el Distrito.  (Ver Anexo No. 9. Envío PR58 MER)</t>
  </si>
  <si>
    <t>Durante el primer trimestre se realizaron visitas técnicas de instalación del polo a tierra y puesta en servicio de diez (10) estaciones de la RRU. (Ver Anexo No. 2. Instalación estaciones RRU).
Además, se llevó a cabo el proceso de adquisición y puesta en marcha del servidor de la RRU con el contratista Unión Temporal TI MG. (Ver Anexo No. 3. Adquisición Servidor RRU). 
Generación de acta de suspensión No. 2 del contrato de compraventa SDA-LP-20171381 por un término de 150 días, por cuenta de los tiempos establecidos por la Autoridad Nacional de Licencias Ambientales (ANLA) para el proceso de exclusión del IVA de los equipos adquiridos en la adición 1 del referido contrato. (Ver Anexo No. 5. Acta de suspensión 2 Tekcen). 
Respecto al proceso de adición y prorroga al contrato SDA 20171381 de la RRU, se genera proceso de exclusión del IVA ante la ANLA (VITAL - 4200899999061918014) para las doce (12) estaciones de monitoreo que harán parte de la RRU (Ver Anexo No. 4. Proceso IVA_ANLA_12_Estaciones)
Realización de reunión con el Proveedor Tekcen S.A.S. No. 14 de seguimiento al contrato SDA-LP 20171381. (Ver Anexo No. 7. Acta de Reunión 14 Tekcen) 
Radicación de dos (2) cuentas de cobro por concepto del arriendo del espacio físico de las estaciones de monitoreo de la RRU del Edificio Marly localidad Chapinero, y Edificio Plaza P.H. localidad Usaquén. (Ver Anexo No. 6. Cuentas de cobro MarlyUsaquén)
Revisión del diseño de los trípodes portátiles para las cinco (5) estaciones móviles de la RRU. Ver Anexo No. 8. Diseño trípodes estaciones móviles</t>
  </si>
  <si>
    <t>Línea de acción (1.3): Sistema de Alertas Ambientales de Bogotá en su componente aire, SATAB-aire</t>
  </si>
  <si>
    <t>Implementar 100% del componente aire del Sistema de Alertas Tempranas Ambientales de Bogotá</t>
  </si>
  <si>
    <t xml:space="preserve">7, Desarrollar las estrategias para la implementación del Sistema de Alertas Tempranas Ambientales de Bogota basado en contaminantes criterio
</t>
  </si>
  <si>
    <t>8, Operación de la Red Distrital de Monitoreo de black carbon para fortalecer el Sistema de Alertas Tempranas Ambientales de Bogota</t>
  </si>
  <si>
    <t>Se realizó el seguimiento de la Calidad del Aire en la ciudad de Bogotá a través de la revisión y análisis de los datos del Índice Bogotano de Calidad del Aire (IBOCA ) y  de los datos obtenidos a partir de la operación de la Red de Monitoreo de Calidad del Aire (RMCAB)  publicados en las páginas  http://iboca.ambientebogota.gov.co/mapa y http://201.245.192.252:81/ respectivamente. Ver Anexo. Seguimiento Calidad del Aire SATAB.
En relación con la implementación del SATAB, se realiza el análisis de incidencias de PM 2.5 por contaminación del aire en las estaciones de la RMCAB, a partir de este se caracterizan estadísticamente las incidencias sobre el contaminante PM 2.5, lo cual permite identificar comportamientos, tendencias y duración de las incidencias por estación a nivel ciudad. Ver Anexo. Incidencias RMCAB.
Por otra parte, se realiza la intercomparación de datos entre la estación las Ferias y el equipo AQM, cuyo objetivo, es describir los datos registrados por el equipo AQM en función de los datos registrados por la estación las Ferias para los contaminantes CO, O3, NO2 y PM2.5. Ver Anexo. Intercomparación de datos equipo AQM.
Por otra parte, se elaboró el Informe de Balance Social para el año 2018 de acuerdo con las diferentes estrategias de divulgación de información, capacitaciones, seguimiento y control realizadas por la Subdirección de Calidad del Aire Auditiva y Visual en la ciudad.</t>
  </si>
  <si>
    <t xml:space="preserve">En la actualidad la Red de Monitoreo de Black Carbon cuenta con seis puntos de monitoreo en la ciudad; estos están ubicados junto con los equipos de la RMCAB en las estaciones: Usaquén, Carvajal- Sevillana, Tunal, Las Ferias, San Cristóbal y Kennedy. Los datos obtenidos durante la medición son analizados y presentados en un informe. Ver Anexo. Informe Red de Black Carbon. 
El Black carbon es un problema ambiental global que tiene implicaciones negativas tanto para la salud humana como para el clima. La inhalación de carbono negro está asociada con problemas de salud que incluyen enfermedades respiratorias y cardiovasculares, cáncer e incluso defectos de nacimiento. El carbono negro también contribuye al cambio climático que causa cambios en los patrones de lluvia y nubes.
En la actualidad la Secretaria Distrital de Ambiente dispone de la Red de Monitoreo de Black carbon para el análisis y vigilancia de este contaminante a través de seis puntos de monitoreo en la ciudad ubicados junto con los equipos de la RMCAB en las estaciones: Usaquén, Carvajal- Sevillana, Tunal, Las Ferias, Kennedy y San Cristóbal, esta última esta fuera de operación debido a la pérdida del cabezal de PM2.5 el cual se encarga de recolectar la muestra.
Los Aethalometros dispuestos en la red funcionan en dos (2) longitudes de onda, 880nm y 370nm. La longitud de onda de 880 nm se utiliza para medir la concentración de Black Carbon (BC) del aerosol, mientras que la longitud de onda de 370 nm proporciona una medida del "componente UV" del aerosol. 
Mensualmente se realiza el seguimiento, validación y análisis de los datos recolectados en la red, junto con los mantenimientos preventivos y correctivos de los equipos los cuales son presentados en los Anexos: Anexo. Informe mensual Red de black carbon, Anexo. Estado y mantenimiento de equipos BC  </t>
  </si>
  <si>
    <t>9, Entrega de Informe de estado de Calidad de los Ríos Urbanos - Indicador WQI 2018 - 2019</t>
  </si>
  <si>
    <t>10, Ejecución de actividades de monitoreo y operación Red de Calidad Hídrica de Bogotá 2019</t>
  </si>
  <si>
    <t>11, Implementar mecanismos de captura, almacenamiento,   consolidación y análisis de la información de calidad y cantidad del recurso hídrico de la ciudad.</t>
  </si>
  <si>
    <t xml:space="preserve">12, Evaluación, definición, diseño y formulación de la Red de Calidad Hídrica de Bogotá 2020. </t>
  </si>
  <si>
    <t>*Para los meses de enero, febrero y marzo del año 2019, no se tienen contempladas acciones a realizar para el cumplimiento global de esta actividad, por cuanto la entrega de Informe de estado de Calidad de los Ríos Urbanos - Indicador WQI 2018 - 2019 se tiene prevista para el mes de diciembre de 2019.</t>
  </si>
  <si>
    <t>*En el periodo de reporte del 1 de Enero al 31 de marzo del presente año, el porcentaje de cumplimiento es del 15.1%, el cual está determinado por la ejecución de 48 monitoreos en la Red de Calidad Hídrica de Bogotá, la elaboración del Plan de Monitoreo y la aprobación del Plan Operativo.</t>
  </si>
  <si>
    <t>*La implementación de mecanismos de captura, almacenamiento, consolidación y análisis de la información de calidad y cantidad del recurso hídrico de la ciudad, es consecuente con la entrega de los reportes de laboratorio obtenidos de la RCHB, que se contempla a partir del mes de abril.</t>
  </si>
  <si>
    <t>*Para los meses de enero, febrero y marzo del año 2019, no se tienen contempladas acciones a realizar para el cumplimiento global de esta actividad, por cuanto el inicio de las actividades tendientes a la Evaluación, definición, diseño y formulación de la Red de Calidad Hídrica de Bogotá 2020, se proyecta para el segundo semestre del 2019.</t>
  </si>
  <si>
    <t>Línea de acción (1.5): Red de Monitoreo de Aguas Subterráneas RMAS (R+).</t>
  </si>
  <si>
    <t>13, Recolección de datos hidraulícos y fisicoquímicos de la red de agua Subterránea. (70%)</t>
  </si>
  <si>
    <t xml:space="preserve">14, Transmisión y almacenamiento de datos hidraulícos y fisicoquímicos de la red de agua Subterránea (30%) </t>
  </si>
  <si>
    <t>*En el primer trimestre del presente año, el porcentaje de cumplimiento es del 9.86%, el cual está determinado por la recolección de datos fisicoquímicos en 24 Pozos de aprovechamiento de aguas subterráneas.</t>
  </si>
  <si>
    <t>*Para los meses de enero, febrero y marzo del año 2019, no se tienen contempladas acciones a realizar para el cumplimiento global de esta actividad, por cuanto el inicio de las actividades tendientes a la transmisión y almacenamiento de datos hidráulicos y fisicoquímicos de la red de agua Subterránea se proyecta para el mes de mayo del 2019.</t>
  </si>
  <si>
    <t>Línea de acción (1.4): Red de Calidad Hídrica de Bogotá RCHB, la Red de monitoreo aguas subterráneas y la captura de la información secundaria compilada mediante el reporte de terceros interesados o usuarios del recurso Hídrico.</t>
  </si>
  <si>
    <t>15, Informe de factores de presión sobre el recurso hídrico de la ciudad de Bogotá.</t>
  </si>
  <si>
    <t xml:space="preserve">16, Ejecución del Programa de Monitoreo de los factores de presión sobre el recurso hídrico 2019. </t>
  </si>
  <si>
    <t>17, Implementar mecanismos de captura, almacenamiento, consolidación y análisis de la información de las variables que ejercen presión sobre el recurso hídrico de la ciudad.</t>
  </si>
  <si>
    <t>18, Evaluación, definición, diseño y formulación del Programa de Monitoreo de los factores de presión al recurso hídrico 2020</t>
  </si>
  <si>
    <t xml:space="preserve">*Para los meses de enero, febrero y marzo del año 2019, no se tienen contempladas acciones a realizar para el cumplimiento de esta actividad, por cuanto el informe de factores de presión sobre el recurso hídrico de la ciudad de Bogotá se desarrollará a partir del mes de octubre. </t>
  </si>
  <si>
    <t>*En el periodo de reporte del 1 de Enero al 31 de marzo del presente año, el porcentaje de cumplimiento es del 17%, el cual está determinado por la ejecución de 102 monitoreos del Programa de Afluentes y Efluentes del Distrito Capital, la elaboración del Plan de Monitoreo y la aprobación del Plan Operativo.</t>
  </si>
  <si>
    <t>La implementación de mecanismos de captura, almacenamiento, consolidación y análisis de la información de las variables que ejercen presión sobre el recurso hídrico de la ciudad, es consecuente con la entrega de los reportes de laboratorio obtenidos del PMAE, que se contempla a partir del mes de abril.</t>
  </si>
  <si>
    <t>*Para los meses de enero, febrero y marzo del año 2019, no se tienen contempladas acciones a realizar para el cumplimiento global de esta actividad, por cuanto el inicio de las actividades tendientes a la Evaluación, definición, diseño y formulación del Programa de Monitoreo de los factores de presión al recurso hídrico 2020, se proyecta para el segundo semestre del 2019.</t>
  </si>
  <si>
    <t>19, Realizar el fortalecimiento de las tecnologías  para almacenamiento y procesamiento de datos y desarrollo de aplicaciones</t>
  </si>
  <si>
    <t>20, Elaborar los formularios para captura de datos para los procesos técnicos de la DCA que lo requieran</t>
  </si>
  <si>
    <t>21, Desarrollar aplicativos necesario para la integracion de la informacicón ambiental de la SDA</t>
  </si>
  <si>
    <t>• Se consolido la Estructuración, depuración y análisis de las bases de datos de el grupo técnico de medición de ruido, para realizar la georreferenciación y almacenamiento en la bases de  datos PostgreSQL, integrando la información de las estaciones de la red de Ruido y los mapas estratégicos de ruido MER y estadísticas descriptivas al entorno CIMAB.</t>
  </si>
  <si>
    <t xml:space="preserve"> Se realizo el correspondiente levantamiento de Información para la construcción y desarrollo de las aplicaciones para: Depósitos de madera Distritales, Información de Medidas preventivas (2013-2018), y para el Plan estratégico de seguridad vial .</t>
  </si>
  <si>
    <t>• Se Publico información correspondiente al Modelo Hidrogeológico Conceptual Distrital, correspondiente a información sobre recarga, transito y descarga de las aguas subterráneas. Incluyendo base de datos en formato .xls y metadatos correspondientes. Se incorporo la información depurada de aguas subterráneas – modelo hidrogeológico conceptual, dentro de la base de datos PostgreSQL del CIMAB y la correspondiente generación de los Web Services geográficos, para integrarlo en el entorno CIMAB.</t>
  </si>
  <si>
    <t>Línea de acción (3) Generación de Información multipropósito</t>
  </si>
  <si>
    <t>Elaborar un Plan Estratégico ambiental para la ciudad, con horizonte al año 2040</t>
  </si>
  <si>
    <t>22, Presentar las fases II, III y IV del Plan Estrategico Ambiental (PEA) Bogota 2040</t>
  </si>
  <si>
    <t>23, Realizar la implementación de los proyectos definidos para las estrategias sectoriales: Movilidad Sostenible, Gestión Integral de la Energía, Infraestructura Urbana.</t>
  </si>
  <si>
    <t>24, Realizar la implementación de los proyectos definidos para las estrategias transversales: Fortalecimiento Institucional y del Marco Regulatorio, Investigación e Información en Calidad del Aire.</t>
  </si>
  <si>
    <r>
      <t xml:space="preserve">En el marco de las etapas de implementación establecida para la estrategia de actualización del PDDAB, se ha avanzado en el desarrollo de los siguientes proyectos para las estrategias transversales:
-Fortalecimiento Institucional y del Marco Regulatorio: Avance en la elaboración del documento del pacto por la calidad del aire ajustando los compromisos por parte de las Secretarías Distritales de Ambiente, Movilidad y Salud, así como el avance en la elaboración de la presentación sobre el pacto por la calidad del aire para abordar en la Mesa de Alto Nivel Calidad Del Aire Bogotá – Cundinamarca.
</t>
    </r>
    <r>
      <rPr>
        <b/>
        <sz val="10"/>
        <rFont val="Arial"/>
        <family val="2"/>
      </rPr>
      <t>Anexo 4. Documento y presentación pacto calidad del aire Versión_marzo</t>
    </r>
    <r>
      <rPr>
        <sz val="10"/>
        <rFont val="Arial"/>
        <family val="2"/>
      </rPr>
      <t xml:space="preserve">
-Investigación e Información en Calidad del Aire: Avance en el Informe Técnico que contiene el inventario de emisiones de fuentes fijas para el 2018 en el marco de los resultados del Contrato de Consultoría 20171374 y fuentes móviles para el 2016 en el marco del avance del Convenio Interadministrativo 20171354, propósito contemplado en el Documento Técnico de Soporte del Decreto 335 de 2017.
</t>
    </r>
    <r>
      <rPr>
        <b/>
        <sz val="10"/>
        <rFont val="Arial"/>
        <family val="2"/>
      </rPr>
      <t>Anexo 5. Informe Técnico inventario emisiones fuentes fijas y móviles</t>
    </r>
  </si>
  <si>
    <t>En el marco de las etapas de implementación establecida para la estrategia de actualización del PDDAB, se ha avanzado en el desarrollo de los siguientes proyectos para las estrategias sectoriales:
-Movilidad sostenible: Desarrollo de análisis estadístico de mediciones de nanopartículas y material particulado en masa para 47 vehículos biarticulados marca Volvo 340M del componente troncal del sistema de transporte público masivo de Transmilenio S.A. con tipología vehicular EURO V mediante los equipos: Nanomet (contador de nanopartículas), Maha Met 6.2.1 (material particulado en masa) y opacímetro (opacidad).
Anexo 1. Avance movilidad sostenible
-Gestión Integral de la Energía: Elaboración de la presentación de resultados final del proyecto de pasantía “estimación del inventario de emisiones de fuentes fijas comerciales de 6 localidades de Bogotá, para el año 2018”, presentando las emisiones de PM10, SO2, NOx, CO y COV por localidad, tipo de combustible y categoría de fuente.
Anexo 2. Presentación resultados inventario fuentes comerciales final.
-Infraestructura Urbana: Desarrollo de los escenarios de reducción de Material Particulado Resuspendido por conservación de la malla vial en Bogotá y deposición de PM2.5 por parte del arbolado urbano, en el marco de la estrategia sectorial respectiva del PDDAB, en los cuales se proyectaron escenarios de emisiones de Material Particulado Resuspendido respecto al BAU.
Anexo 3. Desarrollo escenarios mitigación PM</t>
  </si>
  <si>
    <t>Esta activiadad se inicia con el reporte para Junio de 2019.</t>
  </si>
  <si>
    <t>Línea de acción (2) Centro de Información y Modelamiento Ambiental.</t>
  </si>
  <si>
    <t>PAGAR EL 100% COMPROMISOS DE VIGENCIAS ANTERIORES FENECIDAS</t>
  </si>
  <si>
    <t xml:space="preserve">Para el primer trimestre de 2019, se ha realizado la cosolidacion de los datos e informacion necesario para iniciar la proyeccion y conformacion de la presentacion de las fases del Plan Estrategico Ambiental. </t>
  </si>
  <si>
    <t>7, OBSERVACIONES AVANCE TRIMESTRE__1__  DE __2019__</t>
  </si>
  <si>
    <t>5, PONDERACIÓN HORIZONTAL AÑO: ___2019_</t>
  </si>
  <si>
    <t>En el marco de la ejecución "Diseñar y construir un centro de información y modelamiento ambiental de Bogotá" presenta un avance acumulado al plan de desarrollo del 77% (0.77), de los cuales en la vigencia 2016 fue de 0.10, en la vigencia 2017 alcanzó un acumulado de 0.35, en el 2018 logró un 0.70 y en el 2019 un 0.77, teniendo en cuenta la tipología creciente de la meta.
Para el primer trimetre del 2019, la Red de Monitoreo de Calidad del Aire de Bogotá, realizó la toma de datos de monitoreo de calidad del aire, estos datos se presentan al público en la página http://201.245.192.252:81/, la información se encuentra prevalidada automáticamente, sin embargo los datos pueden variar una vez se realice la validación final.  Se desarrollaron las soguientes acciones en por del cumplimiento de la meta, asi;
• Se consolido la Estructuración, depuración y análisis de las bases de datos de el grupo técnico de medición de ruido, para realizar la georreferenciación y almacenamiento en la base de datos PostgreSQL, integrando la información de las estaciones de la red de Ruido y los mapas estratégicos de ruido MER y estadísticas descriptivas al entorno CIMAB.
• Se Publico información correspondiente al Modelo Hidrogeológico Conceptual Distrital, correspondiente a información sobre recarga, transito y descarga del aguas subterráneas. Incluyendo base de datos en formato .xls y metadatos correspondientes. Se incorporo la información depurada de aguas subterráneas – modelo hidrogeológico conceptual, dentro de la base de datos PostgreSQL del CIMAB y la correspondiente generación de los Web Services geográficos, para integrarlo en el entorno CIMAB.
• Se realizo el correspondiente levantamiento de Información para la construcción y desarrollo de las aplicaciones para: Depósitos de madera Distritales, Información de Medidas preventivas (2013-2018), y para el Plan estratégico de seguridad vial</t>
  </si>
  <si>
    <t>Con el "Diseño, Construccion y finalmente con la operacion del Centro de Informacion y modelamiento ambinatal de Bogota" se pretende dar a conocer a la ciudadanía el comportamiento y medición de las condiciones de calidad de los diferentes recursos naturales de la ciudad, así como establecer puntos críticos de contaminación. 
Asi tambien el “Centro de Información y Modelamiento Ambiental – CIMA” de la Secretaría Distrital de Ambiente,  preseto y divulgo a la ciudadanía información de calidad del Aire, predicción de calidad del Aire (IBOCA), lo que permite sensibilizar y contar con herramientas para la toma de decisiones de diferentes actores.
A través de la información que el proyecto 978 va consolidando, en función de los mapas estratégicos de Ruido se hace una representación cartográfica de los niveles de presión sonora (ruido) existentes en una zona concreta y en un periodo determinado, para poder evaluar el impacto que genera en la ciudadanía y poder tomar decisiones ambientales para mitigar este impacto. 
El vance en el "Modelo hidráulico conceptual, le permite a la secretaria distrital conocer y dar conocer las propiedades hidráulicas y observacion de los acuíferos; con la validacion de estos parámetros puede fundamentar las decisiones de planificación de la ciudad en términos hídricos.</t>
  </si>
  <si>
    <t>En el marco de las etapas de implementación establecida para la estrategia de actualización del Plan Decenal de Descontamimacion del Aire para Bogotá, se ha avanzado en el desarrollo de los siguientes proyectos para las estrategias sectoriales:
-Movilidad sostenible: Desarrollo de análisis estadístico de mediciones de nanopartículas y material particulado en masa para 47 vehículos biarticulados de la troncal del sistema Transmilenio S.A. con tipología vehicular EURO V mediante los equipos: Nanomet (contador de nanopartículas), Maha Met 6.2.1 (material particulado en masa) y opacímetro (opacidad).
-Gestión Integral de la Energía: Elaboración de la presentación de resultados final del proyecto de pasantía “estimación del inventario de emisiones de fuentes fijas comerciales de 6 localidades de Bogotá, para el año 2018”, presentando las emisiones de PM10, SO2, NOx, CO y COV por localidad, tipo de combustible y categoría de fuente.
-Infraestructura Urbana: Desarrollo de los escenarios de reducción de Material Particulado Resuspendido por conservación de la malla vial en Bogotá y deposición de PM2.5 por parte del arbolado urbano, en el marco de la estrategia sectorial respectiva del  Plan Decenal de Descontamimacion del Aire para Bogotá, en los cuales se proyectaron escenarios de emisiones de Material Particulado Resuspendido respecto al BAU.
Estrategias transversales:
-Fortalecimiento Institucional y del Marco Regulatorio: Avance en la elaboración del documento del pacto por la calidad del aire ajustando los compromisos por parte de las Secretarías Distritales de Ambiente, Movilidad y Salud, así como el avance en la elaboración de la presentación sobre el pacto por la calidad del aire para abordar en la Mesa de Alto Nivel Calidad Del Aire Bogotá – Cundinamarca.
-Investigación e Información en Calidad del Aire: Avance en el Informe Técnico que contiene el inventario de emisiones de fuentes fijas para el 2018 en el marco de los resultados del Contrato de Consultoría 20171374 y fuentes móviles para el 2016 en el marco del avance del Convenio Interadministrativo 20171354, propósito contemplado en el Documento Técnico de Soporte del Decreto 335 de 2017.</t>
  </si>
  <si>
    <t>*Para el acumulado del primer trimestre de la vigencia 2019, el porcentaje de avance  es del 9.86%, el cual está determinado por las siguiente actividad; recolección de datos fisicoquímicos en 24 Pozos de aprovechamiento de aguas subterráneas.
El avance en la magnitud de esta meta se desarrolla y alcanza con la ejecucion de recursos de las reservas; por lo tanto la ejecucion del presupuesto de la vigencia es cero (0).</t>
  </si>
  <si>
    <t>• Se consolido la Estructuración, depuración y análisis de las bases de datos de el grupo técnico de medición de ruido, para realizar la georreferenciación y almacenamiento en las bases de datos PostgreSQL, integrando la información de las estaciones de la red de Ruido y los mapas estratégicos de ruido MER y estadísticas descriptivas al entorno CIMAB.
• Se Publico información correspondiente al Modelo Hidrogeológico Conceptual Distrital, correspondiente a información sobre recarga, transito y descarga de las aguas subterráneas. Incluyendo base de datos en formato .xls y metadatos correspondientes. Se incorporo la información depurada de aguas subterráneas – modelo hidrogeológico conceptual, dentro de la base de datos Postgre SQL del CIMAB y la correspondiente generación de los Web Services geográficos, para integrarlo en el entorno CIMAB.
• Se realizo el correspondiente levantamiento de Información para la construcción y desarrollo de las aplicaciones para: Depósitos de madera Distritales, Información de Medidas preventivas (2013-2018), y para el Plan estratégico de seguridad vial.
El avance en la magnitud de esta meta se desarrolla y alcanza con la ejecucion de recursos de las reservas; por lo tanto la ejecucion del presupuesto de la vigencia es cero (0).</t>
  </si>
  <si>
    <t>Para el primer triestre 2019, se continua con la generacion del tercer (3) informe anualizado del factor de presion  sobre los recursos correspondiente a la vigencia. Al cierre de la vigencia 2018 se ha constituido el segundo informe anualizado.
El avance en la magnitud de esta meta se desarrolla y alcanza con la ejecucion de recursos de las reservas; por lo tanto la ejecucion del presupuesto de la vigencia es cero (0).</t>
  </si>
  <si>
    <t>Se presenta un retraso en la meta ya que las actividades de mayor peso en el cumpliento de la elaboracion del informe anual se desarrollan a partir del mes de abril de 2019.</t>
  </si>
  <si>
    <t>Con el fin de cumplir globalmente la meta del plan de desarrollo (2016-2020),  y en el cumplimiento de la elaboracion del informe Anual disponer de todos los recursos necesarios a partir del mes de abril para la elaboracion y conformacion efectiva del Informe Anual de la Calidad Hidrica Superficial.</t>
  </si>
  <si>
    <t>25. PAGAR EL 100% COMPROMISOS DE VIGENCIAS ANTERIORES FENECIDAS</t>
  </si>
  <si>
    <t xml:space="preserve">Para el primer trimestre de 2019 se reporta un porcentaje de cumplimiento en la vigencia de 9,41% sobre el indicador, cumpliendo así la meta del proyecto "Generar 4 informes anualizados de la calidad hídrica superficial". El porcentaje de este indicador se encuentra soportado en el desarrollo de las siguientes actividades:
Entrega de Informe de estado de Calidad de los Ríos Urbanos - Indicador WQI 2018 - 2019. Ejecución de actividades de monitoreo y operación Red de Calidad Hídrica de Bogotá 2019. Implementar mecanismos de captura, almacenamiento, consolidación y análisis de la información de calidad y cantidad del recurso hídrico de la ciudad. Evaluación, definición, diseño y formulación de la Red de Calidad Hídrica de Bogotá 2020
</t>
  </si>
  <si>
    <t>PROGRAMACIÓN, ACTUALIZACIÓN Y SEGUIMIENTO DEL PLAN DE ACCIÓN
Actualización y seguimiento a territorialización de la inversión</t>
  </si>
  <si>
    <t>PROYECTO:</t>
  </si>
  <si>
    <t>PERIODO:</t>
  </si>
  <si>
    <t>Primer Trimestre de 2019 (Enero-Febrero-Marzo)</t>
  </si>
  <si>
    <t>1, COD. META</t>
  </si>
  <si>
    <t>2, Meta Proyecto</t>
  </si>
  <si>
    <t>3, Nombre -Punto de inversión (Escala: Localidad, Especial, Distrital)
Breve descripción del punto de inversión.</t>
  </si>
  <si>
    <t>4, Variable</t>
  </si>
  <si>
    <t>5, Programación-Actualización</t>
  </si>
  <si>
    <t xml:space="preserve">6, ACTUALIZACIÓN </t>
  </si>
  <si>
    <t>8, LOCALIZACIÓN GEOGRÁFICA</t>
  </si>
  <si>
    <t>9,  POBLACIÓN</t>
  </si>
  <si>
    <t>ID Meta</t>
  </si>
  <si>
    <t>Marzo</t>
  </si>
  <si>
    <t>Junio</t>
  </si>
  <si>
    <t>Septiembre</t>
  </si>
  <si>
    <t>Diciembre</t>
  </si>
  <si>
    <t>8,1 LOCALIDADES</t>
  </si>
  <si>
    <t>8,2 UPZ</t>
  </si>
  <si>
    <t>8,3 BARRIO</t>
  </si>
  <si>
    <t>8,4 PUNTO, LÍNEA O POLÍGONO</t>
  </si>
  <si>
    <t>8,5 ÁREA DE INFLUENCIA</t>
  </si>
  <si>
    <t>9,1 NUMERO DE HOMBRES</t>
  </si>
  <si>
    <t>9,2 NUMERO DE MUJERES</t>
  </si>
  <si>
    <t xml:space="preserve">NUMERO INTERSEXUAL </t>
  </si>
  <si>
    <t>9,3 GRUPO ETARIO</t>
  </si>
  <si>
    <t>9,4 CONDICION POBLACIONAL</t>
  </si>
  <si>
    <t>9,5 GRUPOS ETNICOS</t>
  </si>
  <si>
    <t>9,6 TOTAL POBLACIÓN
PERSONAS/CANTIDAD</t>
  </si>
  <si>
    <t>PUNTO: Guaymaral
(Escuela de Ingeniería) Estación de monitoreo de calidad del aire  unicada en Autopista Norte # 205-59</t>
  </si>
  <si>
    <t>Magnitud Vigencia</t>
  </si>
  <si>
    <t>SUBA</t>
  </si>
  <si>
    <t>N.A</t>
  </si>
  <si>
    <t>Autopista
Norte # 205-59</t>
  </si>
  <si>
    <t>626954 Ha.</t>
  </si>
  <si>
    <t xml:space="preserve"> N.A</t>
  </si>
  <si>
    <t>Recursos Vigencia</t>
  </si>
  <si>
    <t>Magnitud Reservas</t>
  </si>
  <si>
    <t>Reservas Presupuestales</t>
  </si>
  <si>
    <t>PUNTO: Suba
(Corpas) Estación de monitoreo de calidad del aire  unicada en Carrera 111 # 159A-61</t>
  </si>
  <si>
    <t>Carrera 111 # 159A-61</t>
  </si>
  <si>
    <t>PUNTO: Usaquén
(Bosque)  Estación de monitoreo de calidad del aire  unicada en Carrera 7B
Bis # 132-11</t>
  </si>
  <si>
    <t>USAQUEN</t>
  </si>
  <si>
    <t>Carrera 7B
Bis # 132-11</t>
  </si>
  <si>
    <t>220965 Ha.</t>
  </si>
  <si>
    <t>PUNTO: Bolivia Carrera  Estación de monitoreo de calidad del aire  ubicada en Avenida Calle 80 # 121-98</t>
  </si>
  <si>
    <t>ENGATIVA</t>
  </si>
  <si>
    <t>Avenida Calle
80 
# 121-98</t>
  </si>
  <si>
    <t>424898 Ha.</t>
  </si>
  <si>
    <t>PUNTO: Las Ferias
(Carrefour Calle 80) Estación de monitoreo de calidad del aire  unicada en Avenida Calle 80 # 69Q-50</t>
  </si>
  <si>
    <t xml:space="preserve">
Avenida Calle
80 # 69Q-50</t>
  </si>
  <si>
    <t>PUNTO: C. de Alto Rendimiento (Parque Simón Bolivar / IDRD) Estación de monitoreo de calidad del aire  unicada en Calle 63 # 59A-06</t>
  </si>
  <si>
    <t xml:space="preserve">BARRIOS UNIDOS </t>
  </si>
  <si>
    <t>Calle 63 # 59A-06</t>
  </si>
  <si>
    <t>136457 Ha.</t>
  </si>
  <si>
    <t>PUNTO: Min. Ambiente (Sagrado Corazón) Estación de monitoreo de calidad del aire  ubicada en Calle 37 # 8-40</t>
  </si>
  <si>
    <t>SANTAFE</t>
  </si>
  <si>
    <t>Calle 37 # 8-40</t>
  </si>
  <si>
    <t>47419 Ha.</t>
  </si>
  <si>
    <t>PUNTO: PUENTE ARANDA Estación de monitoreo de calidad del aire  unicada en Calle 10 # 65-28</t>
  </si>
  <si>
    <t>PUENTE ARANDA</t>
  </si>
  <si>
    <t>Calle 10 # 65-28</t>
  </si>
  <si>
    <t>109029 Ha.</t>
  </si>
  <si>
    <t>PUNTO: Kennedy Estación de monitoreo de calidad del aire  unicada en Carrera 80 # 40-55 sur</t>
  </si>
  <si>
    <t>KENNEDY</t>
  </si>
  <si>
    <t>Carrera 80 # 40-55 sur</t>
  </si>
  <si>
    <t>600824 Ha.</t>
  </si>
  <si>
    <t>PUNTO: Carvajal - Sevillana 
Estación de monitoreo de calidad del aire  unicada en Autopista Sur
# 63-40</t>
  </si>
  <si>
    <t>Autopista Sur
# 63-40</t>
  </si>
  <si>
    <t>PUNTO: Tunal, Estación de monitoreo de calidad del aire  unicada en Carrera 2
Est # 12-78 sur</t>
  </si>
  <si>
    <t>TUNJUELITO</t>
  </si>
  <si>
    <t>Carrera 2
Est # 12-78 sur</t>
  </si>
  <si>
    <t>92442 Ha.</t>
  </si>
  <si>
    <t>PUNTO: SAN CRISTOBAL Estación de monitoreo de calidad del aire  unicada en Carrera 2
Est # 12-78 sur</t>
  </si>
  <si>
    <t xml:space="preserve">SAN CRISTOBAL </t>
  </si>
  <si>
    <t>190493 Ha.</t>
  </si>
  <si>
    <t xml:space="preserve">DISTRITO </t>
  </si>
  <si>
    <t>DISTRITO</t>
  </si>
  <si>
    <t>5429302 Ha.</t>
  </si>
  <si>
    <t>TOTAL MP1</t>
  </si>
  <si>
    <t xml:space="preserve">TOTAL MAGNITUD vigencia </t>
  </si>
  <si>
    <t xml:space="preserve">TODAS LAS LOCALIDADES </t>
  </si>
  <si>
    <t>POLIGONO</t>
  </si>
  <si>
    <t>163.000 Ha.</t>
  </si>
  <si>
    <t>No discrimina</t>
  </si>
  <si>
    <t>TODOS</t>
  </si>
  <si>
    <t xml:space="preserve">COMUNIDAD EN GENERAL </t>
  </si>
  <si>
    <t>8,281,030</t>
  </si>
  <si>
    <t xml:space="preserve">Recursos reservas </t>
  </si>
  <si>
    <t>DISTRITO:  Informacion de las estaciones de monitoreo de ruido.</t>
  </si>
  <si>
    <t xml:space="preserve">POLIGONO </t>
  </si>
  <si>
    <t xml:space="preserve">163.000 Hectareas </t>
  </si>
  <si>
    <t>TOTAL MP2</t>
  </si>
  <si>
    <t>TOTAL MAGNITUD</t>
  </si>
  <si>
    <t>TOTAL RECURSOS VIGENCIA</t>
  </si>
  <si>
    <t>DISTRITO: se seleccionaran las localidades críticas para instalar los analizadores de contaminantes
Descripción:   Implementación del Sistema de Alertas Tempranas Ambientales de Bogotá basado en contaminantes.</t>
  </si>
  <si>
    <t>TOTAL MP3</t>
  </si>
  <si>
    <t>DISTRITO: La localización se determina de acuerdo con el estado de calidad del recurso hidrico urbano y saneamiento de las subcuencas Torca, Salitre, Fucha y Tunjuelo.</t>
  </si>
  <si>
    <t>TOTAL MP4</t>
  </si>
  <si>
    <t>DISTRITO: Localización y cobertura de la Red de Aguas Subterraneas de las subcuencas Torca, Salitre, Fucha y Tunjuelo. (Se adjuntan un archivo con las coordenadas de los pozos de la red de monitoreo) Actualmente existen 52 pozos de la red de monitoreo de aguas subterránea, ubicados en las siguientes localidades:
• Barrios Unidos: 1 • Bosa: 5 • Ciudad Bolívar: 2 • Engativá: 2 • Fontibón: 8 • Kennedy: 5 • Los Mártires: 1 • Puente Aranda: 7 • Santafé: 1 • Suba: 7 • Teusaquillo: 3 • Tunjuelito: 2 • Usaquén 8 • Usme: 1
Actualmente existen 75 pozos con concesión vigente, ubicados en las siguientes localidades así: • Bosa: 3 • Chapinero: 1 • Ciudad Bolívar: 1 • Engativá: 3 • Fontibón: 10 • Kennedy: 4 • Los Mártires: 1 • Puente Aranda: 9 • Santafé: 1</t>
  </si>
  <si>
    <t>TOTAL MP6</t>
  </si>
  <si>
    <t>DISTRITO : Descripción:  Diseño y construccion del "Centro de informacion y modelamiento ambiental del Distrito Capital - CIMAB"; con el cual se amplia la informacion disponible para ala toma de decisiones ambientales aplicables al Distrito.</t>
  </si>
  <si>
    <t>TOTAL MP8</t>
  </si>
  <si>
    <t>DISTRITO : Descripción:  Centro de informacion y modelamiento ambiental del Distrito Capital. corresponde a las actividades y propósitos del Centro de Información y Modelamiento Ambiental, por su capacidad de proyectar escenarios de comportamiento ambiental, para la definición de la relación hombre-naturaleza en Bogotá</t>
  </si>
  <si>
    <t>TOTAL MP10</t>
  </si>
  <si>
    <t>TOTAL MP11</t>
  </si>
  <si>
    <t>TOTAL MP12</t>
  </si>
  <si>
    <t>TOTALES - PROYECTO</t>
  </si>
  <si>
    <t>TOTALES Rec. Vigencia</t>
  </si>
  <si>
    <t>TOTALES Rec. Reservas</t>
  </si>
  <si>
    <t>TOTAL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</si>
</sst>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quot;$&quot;* #,##0_-;\-&quot;$&quot;* #,##0_-;_-&quot;$&quot;* &quot;-&quot;_-;_-@_-"/>
    <numFmt numFmtId="165" formatCode="_(&quot;$&quot;\ * #,##0.00_);_(&quot;$&quot;\ * \(#,##0.00\);_(&quot;$&quot;\ * &quot;-&quot;??_);_(@_)"/>
    <numFmt numFmtId="166" formatCode="_(* #,##0.00_);_(* \(#,##0.00\);_(* &quot;-&quot;??_);_(@_)"/>
    <numFmt numFmtId="167" formatCode="_-* #,##0.00\ &quot;€&quot;_-;\-* #,##0.00\ &quot;€&quot;_-;_-* &quot;-&quot;??\ &quot;€&quot;_-;_-@_-"/>
    <numFmt numFmtId="168" formatCode="_-* #,##0.00\ _€_-;\-* #,##0.00\ _€_-;_-* &quot;-&quot;??\ _€_-;_-@_-"/>
    <numFmt numFmtId="169" formatCode="_ &quot;$&quot;\ * #,##0.00_ ;_ &quot;$&quot;\ * \-#,##0.00_ ;_ &quot;$&quot;\ * &quot;-&quot;??_ ;_ @_ "/>
    <numFmt numFmtId="170" formatCode="_ * #,##0.00_ ;_ * \-#,##0.00_ ;_ * &quot;-&quot;??_ ;_ @_ "/>
    <numFmt numFmtId="171" formatCode="0.0%"/>
    <numFmt numFmtId="172" formatCode="_ * #,##0_ ;_ * \-#,##0_ ;_ * &quot;-&quot;??_ ;_ @_ "/>
    <numFmt numFmtId="173" formatCode="_(&quot;$&quot;* #,##0.00_);_(&quot;$&quot;* \(#,##0.00\);_(&quot;$&quot;* &quot;-&quot;??_);_(@_)"/>
    <numFmt numFmtId="174" formatCode="_-* #,##0\ _€_-;\-* #,##0\ _€_-;_-* &quot;-&quot;??\ _€_-;_-@_-"/>
    <numFmt numFmtId="175" formatCode="[$$-240A]\ #,##0"/>
  </numFmts>
  <fonts count="57" x14ac:knownFonts="1">
    <font>
      <sz val="11"/>
      <color theme="1"/>
      <name val="Calibri"/>
      <family val="2"/>
      <scheme val="minor"/>
    </font>
    <font>
      <sz val="12"/>
      <color theme="1"/>
      <name val="Calibri"/>
      <family val="2"/>
      <scheme val="minor"/>
    </font>
    <font>
      <sz val="12"/>
      <color theme="1"/>
      <name val="Calibri"/>
      <family val="2"/>
      <scheme val="minor"/>
    </font>
    <font>
      <sz val="11"/>
      <color indexed="8"/>
      <name val="Calibri"/>
      <family val="2"/>
    </font>
    <font>
      <b/>
      <sz val="10"/>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8"/>
      <name val="Arial"/>
      <family val="2"/>
    </font>
    <font>
      <b/>
      <sz val="7"/>
      <name val="Arial"/>
      <family val="2"/>
    </font>
    <font>
      <sz val="7"/>
      <name val="Arial"/>
      <family val="2"/>
    </font>
    <font>
      <sz val="11"/>
      <color indexed="8"/>
      <name val="Arial"/>
      <family val="2"/>
    </font>
    <font>
      <sz val="9"/>
      <color indexed="8"/>
      <name val="Arial"/>
      <family val="2"/>
    </font>
    <font>
      <sz val="11"/>
      <color theme="1"/>
      <name val="Calibri"/>
      <family val="2"/>
      <scheme val="minor"/>
    </font>
    <font>
      <sz val="10"/>
      <color theme="1"/>
      <name val="Calibri"/>
      <family val="2"/>
      <scheme val="minor"/>
    </font>
    <font>
      <sz val="7"/>
      <color theme="1"/>
      <name val="Arial"/>
      <family val="2"/>
    </font>
    <font>
      <sz val="7"/>
      <name val="Calibri"/>
      <family val="2"/>
      <scheme val="minor"/>
    </font>
    <font>
      <sz val="11"/>
      <color theme="1"/>
      <name val="Arial"/>
      <family val="2"/>
    </font>
    <font>
      <sz val="9"/>
      <color theme="1"/>
      <name val="Calibri"/>
      <family val="2"/>
      <scheme val="minor"/>
    </font>
    <font>
      <sz val="11"/>
      <color theme="1"/>
      <name val="Arial Narrow"/>
      <family val="2"/>
    </font>
    <font>
      <sz val="12"/>
      <color theme="1"/>
      <name val="Arial"/>
      <family val="2"/>
    </font>
    <font>
      <b/>
      <sz val="11"/>
      <color theme="1"/>
      <name val="Calibri"/>
      <family val="2"/>
      <scheme val="minor"/>
    </font>
    <font>
      <sz val="20"/>
      <color theme="1"/>
      <name val="Calibri"/>
      <family val="2"/>
      <scheme val="minor"/>
    </font>
    <font>
      <b/>
      <sz val="20"/>
      <name val="Arial"/>
      <family val="2"/>
    </font>
    <font>
      <sz val="24"/>
      <color theme="1"/>
      <name val="Calibri"/>
      <family val="2"/>
      <scheme val="minor"/>
    </font>
    <font>
      <b/>
      <sz val="24"/>
      <name val="Arial"/>
      <family val="2"/>
    </font>
    <font>
      <b/>
      <sz val="12"/>
      <color indexed="8"/>
      <name val="Arial"/>
      <family val="2"/>
    </font>
    <font>
      <b/>
      <sz val="10"/>
      <color theme="1"/>
      <name val="Calibri"/>
      <family val="2"/>
      <scheme val="minor"/>
    </font>
    <font>
      <sz val="24"/>
      <name val="Arial"/>
      <family val="2"/>
    </font>
    <font>
      <sz val="12"/>
      <name val="Tahoma"/>
      <family val="2"/>
    </font>
    <font>
      <sz val="12"/>
      <color indexed="8"/>
      <name val="Tahoma"/>
      <family val="2"/>
    </font>
    <font>
      <sz val="12"/>
      <color theme="1"/>
      <name val="Tahoma"/>
      <family val="2"/>
    </font>
    <font>
      <sz val="12"/>
      <color rgb="FF000000"/>
      <name val="Arial"/>
      <family val="2"/>
    </font>
    <font>
      <sz val="12"/>
      <color rgb="FF000000"/>
      <name val="Tahoma"/>
      <family val="2"/>
    </font>
    <font>
      <b/>
      <sz val="12"/>
      <color theme="1"/>
      <name val="Arial"/>
      <family val="2"/>
    </font>
    <font>
      <b/>
      <sz val="12"/>
      <color theme="1"/>
      <name val="Tahoma"/>
      <family val="2"/>
    </font>
    <font>
      <b/>
      <sz val="12"/>
      <color indexed="8"/>
      <name val="Tahoma"/>
      <family val="2"/>
    </font>
    <font>
      <b/>
      <sz val="9"/>
      <color rgb="FF000000"/>
      <name val="Tahoma"/>
      <family val="2"/>
    </font>
    <font>
      <sz val="10"/>
      <color theme="1"/>
      <name val="Arial"/>
      <family val="2"/>
    </font>
    <font>
      <sz val="10"/>
      <color rgb="FFFF0000"/>
      <name val="Arial"/>
      <family val="2"/>
    </font>
    <font>
      <sz val="9"/>
      <color rgb="FF000000"/>
      <name val="Tahoma"/>
      <family val="2"/>
    </font>
    <font>
      <b/>
      <sz val="9"/>
      <color indexed="8"/>
      <name val="Arial"/>
      <family val="2"/>
    </font>
    <font>
      <sz val="14"/>
      <name val="Tahoma"/>
      <family val="2"/>
    </font>
    <font>
      <b/>
      <sz val="14"/>
      <name val="Tahoma"/>
      <family val="2"/>
    </font>
    <font>
      <sz val="14"/>
      <name val="Arial"/>
      <family val="2"/>
    </font>
    <font>
      <sz val="10"/>
      <color indexed="8"/>
      <name val="Arial"/>
      <family val="2"/>
    </font>
    <font>
      <b/>
      <sz val="7"/>
      <name val="Calibri"/>
      <family val="2"/>
      <scheme val="minor"/>
    </font>
    <font>
      <b/>
      <sz val="14"/>
      <color indexed="8"/>
      <name val="Arial"/>
      <family val="2"/>
    </font>
    <font>
      <b/>
      <sz val="10"/>
      <color indexed="8"/>
      <name val="Arial"/>
      <family val="2"/>
    </font>
    <font>
      <b/>
      <sz val="10"/>
      <color theme="1"/>
      <name val="Arial"/>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00B0F0"/>
        <bgColor indexed="64"/>
      </patternFill>
    </fill>
    <fill>
      <patternFill patternType="solid">
        <fgColor rgb="FF75DBFF"/>
        <bgColor indexed="64"/>
      </patternFill>
    </fill>
    <fill>
      <patternFill patternType="solid">
        <fgColor theme="0" tint="-0.14999847407452621"/>
        <bgColor indexed="64"/>
      </patternFill>
    </fill>
    <fill>
      <patternFill patternType="solid">
        <fgColor theme="0" tint="-0.249977111117893"/>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s>
  <cellStyleXfs count="34">
    <xf numFmtId="0" fontId="0" fillId="0" borderId="0"/>
    <xf numFmtId="170" fontId="10" fillId="0" borderId="0" applyFont="0" applyFill="0" applyBorder="0" applyAlignment="0" applyProtection="0"/>
    <xf numFmtId="170" fontId="5" fillId="0" borderId="0" applyFont="0" applyFill="0" applyBorder="0" applyAlignment="0" applyProtection="0"/>
    <xf numFmtId="168" fontId="7" fillId="0" borderId="0" applyFont="0" applyFill="0" applyBorder="0" applyAlignment="0" applyProtection="0"/>
    <xf numFmtId="166" fontId="20" fillId="0" borderId="0" applyFont="0" applyFill="0" applyBorder="0" applyAlignment="0" applyProtection="0"/>
    <xf numFmtId="168" fontId="3" fillId="0" borderId="0" applyFont="0" applyFill="0" applyBorder="0" applyAlignment="0" applyProtection="0"/>
    <xf numFmtId="166" fontId="3" fillId="0" borderId="0" applyFont="0" applyFill="0" applyBorder="0" applyAlignment="0" applyProtection="0"/>
    <xf numFmtId="167" fontId="5" fillId="0" borderId="0" applyFont="0" applyFill="0" applyBorder="0" applyAlignment="0" applyProtection="0"/>
    <xf numFmtId="168" fontId="3" fillId="0" borderId="0" applyFont="0" applyFill="0" applyBorder="0" applyAlignment="0" applyProtection="0"/>
    <xf numFmtId="167" fontId="7" fillId="0" borderId="0" applyFont="0" applyFill="0" applyBorder="0" applyAlignment="0" applyProtection="0"/>
    <xf numFmtId="167" fontId="3" fillId="0" borderId="0" applyFont="0" applyFill="0" applyBorder="0" applyAlignment="0" applyProtection="0"/>
    <xf numFmtId="169" fontId="5" fillId="0" borderId="0" applyFont="0" applyFill="0" applyBorder="0" applyAlignment="0" applyProtection="0"/>
    <xf numFmtId="172" fontId="5" fillId="0" borderId="0" applyFont="0" applyFill="0" applyBorder="0" applyAlignment="0" applyProtection="0"/>
    <xf numFmtId="165" fontId="20" fillId="0" borderId="0" applyFont="0" applyFill="0" applyBorder="0" applyAlignment="0" applyProtection="0"/>
    <xf numFmtId="173" fontId="14" fillId="0" borderId="0" applyFont="0" applyFill="0" applyBorder="0" applyAlignment="0" applyProtection="0"/>
    <xf numFmtId="167" fontId="3" fillId="0" borderId="0" applyFont="0" applyFill="0" applyBorder="0" applyAlignment="0" applyProtection="0"/>
    <xf numFmtId="0" fontId="5" fillId="0" borderId="0"/>
    <xf numFmtId="0" fontId="5" fillId="0" borderId="0"/>
    <xf numFmtId="0" fontId="14" fillId="0" borderId="0"/>
    <xf numFmtId="0" fontId="5" fillId="0" borderId="0"/>
    <xf numFmtId="0" fontId="5" fillId="0" borderId="0"/>
    <xf numFmtId="9" fontId="7" fillId="0" borderId="0" applyFont="0" applyFill="0" applyBorder="0" applyAlignment="0" applyProtection="0"/>
    <xf numFmtId="9" fontId="2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164" fontId="20" fillId="0" borderId="0" applyFont="0" applyFill="0" applyBorder="0" applyAlignment="0" applyProtection="0"/>
    <xf numFmtId="9" fontId="3" fillId="0" borderId="0" applyFont="0" applyFill="0" applyBorder="0" applyAlignment="0" applyProtection="0"/>
    <xf numFmtId="167"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173" fontId="5" fillId="0" borderId="0" applyFont="0" applyFill="0" applyBorder="0" applyAlignment="0" applyProtection="0"/>
    <xf numFmtId="41" fontId="20" fillId="0" borderId="0" applyFont="0" applyFill="0" applyBorder="0" applyAlignment="0" applyProtection="0"/>
  </cellStyleXfs>
  <cellXfs count="690">
    <xf numFmtId="0" fontId="0" fillId="0" borderId="0" xfId="0"/>
    <xf numFmtId="0" fontId="0" fillId="0" borderId="0" xfId="0" applyFill="1"/>
    <xf numFmtId="0" fontId="6" fillId="0" borderId="0" xfId="16" applyFont="1" applyBorder="1" applyAlignment="1">
      <alignment vertical="center"/>
    </xf>
    <xf numFmtId="0" fontId="8" fillId="0" borderId="0" xfId="0" applyFont="1"/>
    <xf numFmtId="0" fontId="0" fillId="4" borderId="0" xfId="0" applyFill="1"/>
    <xf numFmtId="0" fontId="0" fillId="0" borderId="0" xfId="0" applyFill="1" applyAlignment="1">
      <alignment horizontal="center" vertical="center"/>
    </xf>
    <xf numFmtId="0" fontId="21" fillId="0" borderId="0" xfId="0" applyFont="1" applyFill="1"/>
    <xf numFmtId="0" fontId="5" fillId="0" borderId="0" xfId="0" applyFont="1" applyFill="1"/>
    <xf numFmtId="0" fontId="6" fillId="0" borderId="0" xfId="0" applyFont="1" applyFill="1" applyAlignment="1">
      <alignment horizontal="center"/>
    </xf>
    <xf numFmtId="0" fontId="5" fillId="0" borderId="0" xfId="16" applyAlignment="1">
      <alignment vertical="center"/>
    </xf>
    <xf numFmtId="10" fontId="5" fillId="0" borderId="0" xfId="16" applyNumberFormat="1" applyAlignment="1">
      <alignment vertical="center"/>
    </xf>
    <xf numFmtId="0" fontId="5" fillId="0" borderId="0" xfId="16" applyBorder="1" applyAlignment="1">
      <alignment vertical="center"/>
    </xf>
    <xf numFmtId="0" fontId="5" fillId="2" borderId="0" xfId="16" applyFill="1" applyBorder="1" applyAlignment="1">
      <alignment vertical="center"/>
    </xf>
    <xf numFmtId="0" fontId="5" fillId="2" borderId="0" xfId="16" applyFill="1" applyAlignment="1">
      <alignment vertical="center"/>
    </xf>
    <xf numFmtId="0" fontId="13" fillId="2" borderId="0" xfId="16" applyFont="1" applyFill="1" applyAlignment="1">
      <alignment vertical="center"/>
    </xf>
    <xf numFmtId="0" fontId="13" fillId="0" borderId="0" xfId="16" applyFont="1" applyAlignment="1">
      <alignment vertical="center"/>
    </xf>
    <xf numFmtId="10" fontId="5" fillId="2" borderId="0" xfId="16" applyNumberFormat="1" applyFill="1" applyAlignment="1">
      <alignment vertical="center"/>
    </xf>
    <xf numFmtId="0" fontId="0" fillId="4" borderId="0" xfId="0" applyFill="1" applyAlignment="1">
      <alignment horizontal="center"/>
    </xf>
    <xf numFmtId="0" fontId="0" fillId="0" borderId="0" xfId="0" applyFill="1" applyAlignment="1">
      <alignment horizontal="center"/>
    </xf>
    <xf numFmtId="0" fontId="5" fillId="2" borderId="0" xfId="16" applyFill="1" applyAlignment="1">
      <alignment horizontal="left" vertical="center"/>
    </xf>
    <xf numFmtId="0" fontId="5" fillId="0" borderId="0" xfId="16" applyAlignment="1">
      <alignment horizontal="left" vertical="center"/>
    </xf>
    <xf numFmtId="0" fontId="13" fillId="0" borderId="0" xfId="0" applyFont="1" applyFill="1"/>
    <xf numFmtId="0" fontId="5" fillId="4" borderId="0" xfId="16" applyFill="1" applyAlignment="1">
      <alignment vertical="center"/>
    </xf>
    <xf numFmtId="0" fontId="0" fillId="0" borderId="0" xfId="0" applyFill="1" applyAlignment="1">
      <alignment horizontal="center"/>
    </xf>
    <xf numFmtId="0" fontId="0" fillId="0" borderId="0" xfId="0" applyFill="1" applyAlignment="1">
      <alignment horizontal="center"/>
    </xf>
    <xf numFmtId="0" fontId="26" fillId="0" borderId="0" xfId="0" applyFont="1" applyFill="1" applyAlignment="1">
      <alignment horizontal="center" vertical="center"/>
    </xf>
    <xf numFmtId="0" fontId="6" fillId="4" borderId="0" xfId="0" applyFont="1" applyFill="1" applyBorder="1" applyAlignment="1">
      <alignment horizontal="center" vertical="center" wrapText="1"/>
    </xf>
    <xf numFmtId="0" fontId="27" fillId="4" borderId="0" xfId="0" applyFont="1" applyFill="1" applyBorder="1"/>
    <xf numFmtId="0" fontId="27" fillId="4" borderId="25" xfId="0" applyFont="1" applyFill="1" applyBorder="1"/>
    <xf numFmtId="0" fontId="29" fillId="0" borderId="0" xfId="0" applyFont="1" applyFill="1"/>
    <xf numFmtId="0" fontId="31" fillId="0" borderId="0" xfId="0" applyFont="1" applyFill="1"/>
    <xf numFmtId="0" fontId="6" fillId="5" borderId="8"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18" fillId="4" borderId="4" xfId="0" applyFont="1" applyFill="1" applyBorder="1" applyAlignment="1">
      <alignment horizontal="center" vertical="center" wrapText="1"/>
    </xf>
    <xf numFmtId="0" fontId="8" fillId="0" borderId="48" xfId="0" applyFont="1" applyBorder="1" applyAlignment="1">
      <alignment horizontal="center" vertical="center"/>
    </xf>
    <xf numFmtId="10" fontId="5" fillId="5" borderId="4" xfId="16" applyNumberFormat="1" applyFont="1" applyFill="1" applyBorder="1" applyAlignment="1">
      <alignment horizontal="center" vertical="center" wrapText="1"/>
    </xf>
    <xf numFmtId="0" fontId="4" fillId="5" borderId="4" xfId="16" applyFont="1" applyFill="1" applyBorder="1" applyAlignment="1">
      <alignment horizontal="center" vertical="center" wrapText="1"/>
    </xf>
    <xf numFmtId="0" fontId="15" fillId="5" borderId="4" xfId="16" applyFont="1" applyFill="1" applyBorder="1" applyAlignment="1">
      <alignment horizontal="center" vertical="center" textRotation="90" wrapText="1"/>
    </xf>
    <xf numFmtId="0" fontId="4" fillId="5" borderId="50" xfId="16" applyFont="1" applyFill="1" applyBorder="1" applyAlignment="1">
      <alignment horizontal="center" vertical="center" wrapText="1"/>
    </xf>
    <xf numFmtId="0" fontId="28" fillId="0" borderId="0" xfId="0" applyFont="1" applyFill="1"/>
    <xf numFmtId="0" fontId="0" fillId="0" borderId="1" xfId="0" applyFill="1" applyBorder="1" applyAlignment="1">
      <alignment horizontal="center" vertical="center"/>
    </xf>
    <xf numFmtId="0" fontId="28" fillId="7" borderId="1" xfId="0" applyFont="1" applyFill="1" applyBorder="1" applyAlignment="1">
      <alignment horizontal="center" vertical="center"/>
    </xf>
    <xf numFmtId="0" fontId="34" fillId="7" borderId="1" xfId="0" applyFont="1" applyFill="1" applyBorder="1" applyAlignment="1">
      <alignment horizontal="center" vertical="center"/>
    </xf>
    <xf numFmtId="0" fontId="21" fillId="0" borderId="1" xfId="0" applyFont="1" applyFill="1" applyBorder="1" applyAlignment="1">
      <alignment horizontal="center" vertical="center"/>
    </xf>
    <xf numFmtId="0" fontId="28" fillId="4" borderId="0" xfId="0" applyFont="1" applyFill="1"/>
    <xf numFmtId="0" fontId="30" fillId="4" borderId="12" xfId="0" applyFont="1" applyFill="1" applyBorder="1" applyAlignment="1">
      <alignment horizontal="center" vertical="center" wrapText="1"/>
    </xf>
    <xf numFmtId="0" fontId="5" fillId="4" borderId="0" xfId="0" applyFont="1" applyFill="1"/>
    <xf numFmtId="0" fontId="13" fillId="4" borderId="0" xfId="0" applyFont="1" applyFill="1"/>
    <xf numFmtId="0" fontId="6" fillId="4" borderId="0" xfId="0" applyFont="1" applyFill="1" applyAlignment="1">
      <alignment horizontal="center"/>
    </xf>
    <xf numFmtId="174" fontId="0" fillId="4" borderId="0" xfId="0" applyNumberFormat="1" applyFill="1" applyAlignment="1">
      <alignment horizontal="center"/>
    </xf>
    <xf numFmtId="0" fontId="18" fillId="4" borderId="12" xfId="0" applyFont="1" applyFill="1" applyBorder="1" applyAlignment="1">
      <alignment horizontal="center" vertical="center" wrapText="1"/>
    </xf>
    <xf numFmtId="0" fontId="8" fillId="0" borderId="0" xfId="0" applyFont="1" applyAlignment="1">
      <alignment horizontal="center" vertical="center"/>
    </xf>
    <xf numFmtId="3" fontId="6" fillId="4" borderId="51" xfId="0" applyNumberFormat="1" applyFont="1" applyFill="1" applyBorder="1" applyAlignment="1">
      <alignment horizontal="center" vertical="center" wrapText="1"/>
    </xf>
    <xf numFmtId="164" fontId="8" fillId="4" borderId="52" xfId="27" applyFont="1" applyFill="1" applyBorder="1" applyAlignment="1">
      <alignment horizontal="center" vertical="center"/>
    </xf>
    <xf numFmtId="0" fontId="8" fillId="4" borderId="52" xfId="0" applyFont="1" applyFill="1" applyBorder="1" applyAlignment="1">
      <alignment horizontal="center" vertical="center"/>
    </xf>
    <xf numFmtId="3" fontId="6" fillId="4" borderId="52" xfId="0" applyNumberFormat="1" applyFont="1" applyFill="1" applyBorder="1" applyAlignment="1">
      <alignment horizontal="center" vertical="center" wrapText="1"/>
    </xf>
    <xf numFmtId="164" fontId="33" fillId="4" borderId="53" xfId="27" applyFont="1" applyFill="1" applyBorder="1" applyAlignment="1">
      <alignment horizontal="center" vertical="center"/>
    </xf>
    <xf numFmtId="164" fontId="27" fillId="4" borderId="52" xfId="27" applyFont="1" applyFill="1" applyBorder="1" applyAlignment="1">
      <alignment horizontal="center" vertical="center"/>
    </xf>
    <xf numFmtId="164" fontId="37" fillId="0" borderId="52" xfId="27" applyFont="1" applyFill="1" applyBorder="1" applyAlignment="1">
      <alignment horizontal="center" vertical="center"/>
    </xf>
    <xf numFmtId="0" fontId="37" fillId="0" borderId="52" xfId="0" applyFont="1" applyFill="1" applyBorder="1" applyAlignment="1">
      <alignment horizontal="center" vertical="center"/>
    </xf>
    <xf numFmtId="0" fontId="8" fillId="0" borderId="52" xfId="0" applyFont="1" applyFill="1" applyBorder="1" applyAlignment="1">
      <alignment horizontal="center" vertical="center"/>
    </xf>
    <xf numFmtId="164" fontId="8" fillId="0" borderId="52" xfId="27" applyFont="1" applyFill="1" applyBorder="1" applyAlignment="1">
      <alignment horizontal="center" vertical="center"/>
    </xf>
    <xf numFmtId="0" fontId="8" fillId="0" borderId="52" xfId="0" applyFont="1" applyFill="1" applyBorder="1" applyAlignment="1">
      <alignment horizontal="right" vertical="center"/>
    </xf>
    <xf numFmtId="0" fontId="27" fillId="4" borderId="51" xfId="0" applyFont="1" applyFill="1" applyBorder="1" applyAlignment="1">
      <alignment horizontal="center" vertical="center"/>
    </xf>
    <xf numFmtId="37" fontId="8" fillId="0" borderId="52" xfId="10" applyNumberFormat="1" applyFont="1" applyFill="1" applyBorder="1" applyAlignment="1">
      <alignment horizontal="center" vertical="center"/>
    </xf>
    <xf numFmtId="9" fontId="8" fillId="4" borderId="52" xfId="24" applyFont="1" applyFill="1" applyBorder="1" applyAlignment="1">
      <alignment horizontal="center" vertical="center"/>
    </xf>
    <xf numFmtId="0" fontId="17" fillId="5" borderId="51" xfId="0" applyFont="1" applyFill="1" applyBorder="1" applyAlignment="1" applyProtection="1">
      <alignment horizontal="left" vertical="center" wrapText="1"/>
      <protection locked="0"/>
    </xf>
    <xf numFmtId="0" fontId="17" fillId="6" borderId="52" xfId="0" applyFont="1" applyFill="1" applyBorder="1" applyAlignment="1" applyProtection="1">
      <alignment horizontal="left" vertical="center" wrapText="1"/>
      <protection locked="0"/>
    </xf>
    <xf numFmtId="0" fontId="17" fillId="5" borderId="52" xfId="0" applyFont="1" applyFill="1" applyBorder="1" applyAlignment="1" applyProtection="1">
      <alignment horizontal="left" vertical="center" wrapText="1"/>
      <protection locked="0"/>
    </xf>
    <xf numFmtId="0" fontId="17" fillId="6" borderId="53" xfId="0" applyFont="1" applyFill="1" applyBorder="1" applyAlignment="1" applyProtection="1">
      <alignment horizontal="left" vertical="center" wrapText="1"/>
      <protection locked="0"/>
    </xf>
    <xf numFmtId="9" fontId="27" fillId="4" borderId="51" xfId="24" applyNumberFormat="1" applyFont="1" applyFill="1" applyBorder="1" applyAlignment="1">
      <alignment horizontal="center" vertical="center"/>
    </xf>
    <xf numFmtId="9" fontId="8" fillId="0" borderId="51" xfId="24" applyNumberFormat="1" applyFont="1" applyFill="1" applyBorder="1" applyAlignment="1">
      <alignment horizontal="center" vertical="center"/>
    </xf>
    <xf numFmtId="164" fontId="6" fillId="0" borderId="52" xfId="27" applyFont="1" applyFill="1" applyBorder="1" applyAlignment="1">
      <alignment horizontal="center" vertical="center"/>
    </xf>
    <xf numFmtId="0" fontId="39" fillId="4" borderId="52" xfId="0" applyFont="1" applyFill="1" applyBorder="1" applyAlignment="1">
      <alignment horizontal="center" vertical="center" wrapText="1"/>
    </xf>
    <xf numFmtId="0" fontId="27" fillId="4" borderId="52" xfId="0" applyFont="1" applyFill="1" applyBorder="1" applyAlignment="1">
      <alignment horizontal="center" vertical="center"/>
    </xf>
    <xf numFmtId="37" fontId="6" fillId="0" borderId="52" xfId="10" applyNumberFormat="1" applyFont="1" applyFill="1" applyBorder="1" applyAlignment="1">
      <alignment horizontal="center" vertical="center"/>
    </xf>
    <xf numFmtId="10" fontId="27" fillId="4" borderId="52" xfId="24" applyNumberFormat="1" applyFont="1" applyFill="1" applyBorder="1" applyAlignment="1">
      <alignment horizontal="center" vertical="center"/>
    </xf>
    <xf numFmtId="164" fontId="41" fillId="4" borderId="53" xfId="27" applyFont="1" applyFill="1" applyBorder="1" applyAlignment="1">
      <alignment horizontal="center" vertical="center"/>
    </xf>
    <xf numFmtId="164" fontId="43" fillId="4" borderId="53" xfId="27" applyFont="1" applyFill="1" applyBorder="1" applyAlignment="1">
      <alignment horizontal="center" vertical="center"/>
    </xf>
    <xf numFmtId="39" fontId="8" fillId="4" borderId="51" xfId="10" applyNumberFormat="1" applyFont="1" applyFill="1" applyBorder="1" applyAlignment="1">
      <alignment horizontal="center" vertical="center"/>
    </xf>
    <xf numFmtId="39" fontId="8" fillId="0" borderId="51" xfId="10" applyNumberFormat="1" applyFont="1" applyFill="1" applyBorder="1" applyAlignment="1">
      <alignment horizontal="center" vertical="center"/>
    </xf>
    <xf numFmtId="0" fontId="38" fillId="0" borderId="52" xfId="0" applyFont="1" applyFill="1" applyBorder="1" applyAlignment="1">
      <alignment horizontal="center" vertical="center"/>
    </xf>
    <xf numFmtId="0" fontId="8" fillId="0" borderId="52" xfId="24" applyNumberFormat="1" applyFont="1" applyFill="1" applyBorder="1" applyAlignment="1">
      <alignment horizontal="center" vertical="center"/>
    </xf>
    <xf numFmtId="39" fontId="8" fillId="4" borderId="52" xfId="10" applyNumberFormat="1" applyFont="1" applyFill="1" applyBorder="1" applyAlignment="1">
      <alignment horizontal="center" vertical="center"/>
    </xf>
    <xf numFmtId="164" fontId="41" fillId="4" borderId="53" xfId="27" applyFont="1" applyFill="1" applyBorder="1" applyAlignment="1">
      <alignment horizontal="center" vertical="center" wrapText="1"/>
    </xf>
    <xf numFmtId="10" fontId="27" fillId="4" borderId="51" xfId="24" applyNumberFormat="1" applyFont="1" applyFill="1" applyBorder="1" applyAlignment="1">
      <alignment horizontal="center" vertical="center"/>
    </xf>
    <xf numFmtId="10" fontId="27" fillId="0" borderId="51" xfId="24" applyNumberFormat="1" applyFont="1" applyFill="1" applyBorder="1" applyAlignment="1">
      <alignment horizontal="center" vertical="center"/>
    </xf>
    <xf numFmtId="10" fontId="6" fillId="0" borderId="51" xfId="0" applyNumberFormat="1" applyFont="1" applyFill="1" applyBorder="1" applyAlignment="1">
      <alignment horizontal="center" vertical="center"/>
    </xf>
    <xf numFmtId="164" fontId="36" fillId="0" borderId="52" xfId="27" applyFont="1" applyFill="1" applyBorder="1" applyAlignment="1">
      <alignment horizontal="center" vertical="center"/>
    </xf>
    <xf numFmtId="10" fontId="27" fillId="0" borderId="52" xfId="24" applyNumberFormat="1" applyFont="1" applyFill="1" applyBorder="1" applyAlignment="1">
      <alignment horizontal="center" vertical="center"/>
    </xf>
    <xf numFmtId="2" fontId="6" fillId="0" borderId="51" xfId="24" applyNumberFormat="1" applyFont="1" applyFill="1" applyBorder="1" applyAlignment="1">
      <alignment horizontal="center" vertical="center" wrapText="1"/>
    </xf>
    <xf numFmtId="2" fontId="27" fillId="0" borderId="51" xfId="0" applyNumberFormat="1" applyFont="1" applyFill="1" applyBorder="1" applyAlignment="1">
      <alignment horizontal="center" vertical="center"/>
    </xf>
    <xf numFmtId="2" fontId="27" fillId="0" borderId="51" xfId="24" applyNumberFormat="1" applyFont="1" applyFill="1" applyBorder="1" applyAlignment="1">
      <alignment horizontal="center" vertical="center"/>
    </xf>
    <xf numFmtId="10" fontId="6" fillId="0" borderId="51" xfId="24" applyNumberFormat="1" applyFont="1" applyFill="1" applyBorder="1" applyAlignment="1">
      <alignment horizontal="center" vertical="center"/>
    </xf>
    <xf numFmtId="0" fontId="6" fillId="0" borderId="52" xfId="0" applyFont="1" applyFill="1" applyBorder="1" applyAlignment="1">
      <alignment horizontal="center" vertical="center"/>
    </xf>
    <xf numFmtId="10" fontId="6" fillId="0" borderId="52" xfId="24" applyNumberFormat="1" applyFont="1" applyFill="1" applyBorder="1" applyAlignment="1">
      <alignment horizontal="center" vertical="center"/>
    </xf>
    <xf numFmtId="164" fontId="27" fillId="0" borderId="52" xfId="27" applyFont="1" applyFill="1" applyBorder="1" applyAlignment="1">
      <alignment horizontal="center"/>
    </xf>
    <xf numFmtId="164" fontId="8" fillId="0" borderId="52" xfId="27" applyFont="1" applyFill="1" applyBorder="1" applyAlignment="1">
      <alignment horizontal="right" vertical="center"/>
    </xf>
    <xf numFmtId="164" fontId="39" fillId="0" borderId="52" xfId="27" applyFont="1" applyFill="1" applyBorder="1" applyAlignment="1">
      <alignment horizontal="center" vertical="center" wrapText="1"/>
    </xf>
    <xf numFmtId="164" fontId="8" fillId="0" borderId="52" xfId="27" applyFont="1" applyFill="1" applyBorder="1" applyAlignment="1">
      <alignment vertical="center"/>
    </xf>
    <xf numFmtId="164" fontId="39" fillId="0" borderId="52" xfId="27" applyFont="1" applyFill="1" applyBorder="1" applyAlignment="1">
      <alignment vertical="center" wrapText="1"/>
    </xf>
    <xf numFmtId="164" fontId="6" fillId="0" borderId="52" xfId="27" applyFont="1" applyFill="1" applyBorder="1" applyAlignment="1">
      <alignment horizontal="center" vertical="center" wrapText="1"/>
    </xf>
    <xf numFmtId="2" fontId="27" fillId="0" borderId="52" xfId="0" applyNumberFormat="1" applyFont="1" applyFill="1" applyBorder="1" applyAlignment="1">
      <alignment horizontal="center" vertical="center"/>
    </xf>
    <xf numFmtId="9" fontId="27" fillId="0" borderId="52" xfId="24" applyFont="1" applyFill="1" applyBorder="1" applyAlignment="1">
      <alignment horizontal="center" vertical="center"/>
    </xf>
    <xf numFmtId="164" fontId="33" fillId="0" borderId="53" xfId="27" applyFont="1" applyFill="1" applyBorder="1" applyAlignment="1">
      <alignment horizontal="center" vertical="center"/>
    </xf>
    <xf numFmtId="10" fontId="12" fillId="0" borderId="53" xfId="24" applyNumberFormat="1" applyFont="1" applyFill="1" applyBorder="1" applyAlignment="1">
      <alignment horizontal="center" vertical="center"/>
    </xf>
    <xf numFmtId="4" fontId="6" fillId="4" borderId="51" xfId="0" applyNumberFormat="1" applyFont="1" applyFill="1" applyBorder="1" applyAlignment="1">
      <alignment horizontal="center" vertical="center" wrapText="1"/>
    </xf>
    <xf numFmtId="3" fontId="36" fillId="4" borderId="52" xfId="10" applyNumberFormat="1" applyFont="1" applyFill="1" applyBorder="1" applyAlignment="1">
      <alignment horizontal="center" vertical="center" wrapText="1"/>
    </xf>
    <xf numFmtId="4" fontId="36" fillId="4" borderId="52" xfId="10" applyNumberFormat="1" applyFont="1" applyFill="1" applyBorder="1" applyAlignment="1">
      <alignment horizontal="center" vertical="center" wrapText="1"/>
    </xf>
    <xf numFmtId="4" fontId="27" fillId="4" borderId="51" xfId="0" applyNumberFormat="1" applyFont="1" applyFill="1" applyBorder="1" applyAlignment="1">
      <alignment horizontal="center" vertical="center"/>
    </xf>
    <xf numFmtId="4" fontId="8" fillId="0" borderId="51" xfId="10" applyNumberFormat="1" applyFont="1" applyFill="1" applyBorder="1" applyAlignment="1">
      <alignment horizontal="center" vertical="center"/>
    </xf>
    <xf numFmtId="164" fontId="33" fillId="4" borderId="53" xfId="27" applyFont="1" applyFill="1" applyBorder="1" applyAlignment="1">
      <alignment horizontal="center" vertical="center" wrapText="1"/>
    </xf>
    <xf numFmtId="171" fontId="23" fillId="5" borderId="51" xfId="0" applyNumberFormat="1" applyFont="1" applyFill="1" applyBorder="1" applyAlignment="1">
      <alignment vertical="center"/>
    </xf>
    <xf numFmtId="171" fontId="23" fillId="6" borderId="52" xfId="0" applyNumberFormat="1" applyFont="1" applyFill="1" applyBorder="1" applyAlignment="1">
      <alignment vertical="center"/>
    </xf>
    <xf numFmtId="171" fontId="23" fillId="5" borderId="52" xfId="0" applyNumberFormat="1" applyFont="1" applyFill="1" applyBorder="1" applyAlignment="1">
      <alignment vertical="center"/>
    </xf>
    <xf numFmtId="171" fontId="23" fillId="6" borderId="53" xfId="0" applyNumberFormat="1" applyFont="1" applyFill="1" applyBorder="1" applyAlignment="1">
      <alignment vertical="center"/>
    </xf>
    <xf numFmtId="171" fontId="17" fillId="0" borderId="53" xfId="0" applyNumberFormat="1" applyFont="1" applyFill="1" applyBorder="1" applyAlignment="1">
      <alignment horizontal="center" vertical="center"/>
    </xf>
    <xf numFmtId="171" fontId="23" fillId="6" borderId="61" xfId="0" applyNumberFormat="1" applyFont="1" applyFill="1" applyBorder="1" applyAlignment="1">
      <alignment vertical="center"/>
    </xf>
    <xf numFmtId="171" fontId="17" fillId="0" borderId="61" xfId="0" applyNumberFormat="1" applyFont="1" applyFill="1" applyBorder="1" applyAlignment="1">
      <alignment horizontal="center" vertical="center"/>
    </xf>
    <xf numFmtId="171" fontId="17" fillId="0" borderId="51"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27" fillId="0" borderId="52" xfId="0" applyFont="1" applyFill="1" applyBorder="1" applyAlignment="1">
      <alignment horizontal="center" vertical="center"/>
    </xf>
    <xf numFmtId="4" fontId="6" fillId="4" borderId="52" xfId="0" applyNumberFormat="1" applyFont="1" applyFill="1" applyBorder="1" applyAlignment="1">
      <alignment horizontal="center" vertical="center" wrapText="1"/>
    </xf>
    <xf numFmtId="0" fontId="6" fillId="5" borderId="5" xfId="0" applyFont="1" applyFill="1" applyBorder="1" applyAlignment="1" applyProtection="1">
      <alignment horizontal="left" vertical="center" wrapText="1"/>
      <protection locked="0"/>
    </xf>
    <xf numFmtId="164" fontId="6" fillId="4" borderId="5" xfId="27" applyFont="1" applyFill="1" applyBorder="1" applyAlignment="1">
      <alignment horizontal="center" vertical="center" wrapText="1"/>
    </xf>
    <xf numFmtId="174" fontId="1" fillId="4" borderId="5" xfId="0" applyNumberFormat="1" applyFont="1" applyFill="1" applyBorder="1" applyAlignment="1">
      <alignment horizontal="center"/>
    </xf>
    <xf numFmtId="0" fontId="1" fillId="0" borderId="0" xfId="0" applyFont="1" applyFill="1"/>
    <xf numFmtId="0" fontId="6" fillId="6" borderId="1" xfId="0" applyFont="1" applyFill="1" applyBorder="1" applyAlignment="1" applyProtection="1">
      <alignment horizontal="left" vertical="center" wrapText="1"/>
      <protection locked="0"/>
    </xf>
    <xf numFmtId="164" fontId="8" fillId="4" borderId="1" xfId="27" applyFont="1" applyFill="1" applyBorder="1" applyAlignment="1">
      <alignment horizontal="right" vertical="center"/>
    </xf>
    <xf numFmtId="174" fontId="1" fillId="4" borderId="1" xfId="0" applyNumberFormat="1" applyFont="1" applyFill="1" applyBorder="1" applyAlignment="1">
      <alignment horizontal="center"/>
    </xf>
    <xf numFmtId="0" fontId="6" fillId="5" borderId="4" xfId="0" applyFont="1" applyFill="1" applyBorder="1" applyAlignment="1" applyProtection="1">
      <alignment horizontal="left" vertical="center" wrapText="1"/>
      <protection locked="0"/>
    </xf>
    <xf numFmtId="164" fontId="12" fillId="3" borderId="4" xfId="27" applyFont="1" applyFill="1" applyBorder="1" applyAlignment="1">
      <alignment horizontal="center" vertical="center" wrapText="1"/>
    </xf>
    <xf numFmtId="174" fontId="1" fillId="4" borderId="4" xfId="0" applyNumberFormat="1" applyFont="1" applyFill="1" applyBorder="1" applyAlignment="1">
      <alignment horizontal="center"/>
    </xf>
    <xf numFmtId="9" fontId="6" fillId="4" borderId="51" xfId="21" applyFont="1" applyFill="1" applyBorder="1" applyAlignment="1">
      <alignment horizontal="center" vertical="center" wrapText="1"/>
    </xf>
    <xf numFmtId="9" fontId="6" fillId="4" borderId="52" xfId="21" applyFont="1" applyFill="1" applyBorder="1" applyAlignment="1">
      <alignment horizontal="center" vertical="center" wrapText="1"/>
    </xf>
    <xf numFmtId="3" fontId="27" fillId="0" borderId="51" xfId="0" applyNumberFormat="1" applyFont="1" applyFill="1" applyBorder="1" applyAlignment="1">
      <alignment horizontal="center" vertical="center"/>
    </xf>
    <xf numFmtId="9" fontId="27" fillId="0" borderId="51" xfId="24" applyFont="1" applyFill="1" applyBorder="1" applyAlignment="1">
      <alignment horizontal="center" vertical="center"/>
    </xf>
    <xf numFmtId="9" fontId="8" fillId="0" borderId="51" xfId="24" applyFont="1" applyFill="1" applyBorder="1" applyAlignment="1">
      <alignment horizontal="center" vertical="center"/>
    </xf>
    <xf numFmtId="164" fontId="27" fillId="0" borderId="52" xfId="27" applyFont="1" applyFill="1" applyBorder="1" applyAlignment="1">
      <alignment horizontal="center" vertical="center"/>
    </xf>
    <xf numFmtId="164" fontId="40" fillId="0" borderId="52" xfId="27" applyFont="1" applyFill="1" applyBorder="1" applyAlignment="1">
      <alignment horizontal="center" vertical="center" wrapText="1"/>
    </xf>
    <xf numFmtId="164" fontId="33" fillId="0" borderId="53" xfId="27" applyFont="1" applyFill="1" applyBorder="1" applyAlignment="1">
      <alignment horizontal="center" vertical="center" wrapText="1"/>
    </xf>
    <xf numFmtId="10" fontId="17" fillId="0" borderId="51" xfId="0" applyNumberFormat="1" applyFont="1" applyFill="1" applyBorder="1" applyAlignment="1">
      <alignment horizontal="center" vertical="center"/>
    </xf>
    <xf numFmtId="10" fontId="23" fillId="6" borderId="52" xfId="0" applyNumberFormat="1" applyFont="1" applyFill="1" applyBorder="1" applyAlignment="1">
      <alignment vertical="center"/>
    </xf>
    <xf numFmtId="0" fontId="6" fillId="0" borderId="52" xfId="0" applyFont="1" applyFill="1" applyBorder="1" applyAlignment="1">
      <alignment horizontal="center" vertical="center" wrapText="1"/>
    </xf>
    <xf numFmtId="0" fontId="2" fillId="0" borderId="51" xfId="0" applyFont="1" applyFill="1" applyBorder="1" applyAlignment="1">
      <alignment horizontal="center" vertical="center"/>
    </xf>
    <xf numFmtId="0" fontId="27" fillId="0" borderId="51" xfId="0" applyFont="1" applyFill="1" applyBorder="1" applyAlignment="1">
      <alignment horizontal="center" vertical="center"/>
    </xf>
    <xf numFmtId="0" fontId="27" fillId="0" borderId="52" xfId="0" applyFont="1" applyFill="1" applyBorder="1" applyAlignment="1">
      <alignment horizontal="center" vertical="center"/>
    </xf>
    <xf numFmtId="10" fontId="8" fillId="0" borderId="4" xfId="21" applyNumberFormat="1" applyFont="1" applyFill="1" applyBorder="1" applyAlignment="1">
      <alignment horizontal="center" vertical="center"/>
    </xf>
    <xf numFmtId="0" fontId="24" fillId="0" borderId="4" xfId="0" applyFont="1" applyFill="1" applyBorder="1" applyAlignment="1">
      <alignment horizontal="center" vertical="top" wrapText="1"/>
    </xf>
    <xf numFmtId="0" fontId="8" fillId="0" borderId="4" xfId="0" applyFont="1" applyFill="1" applyBorder="1" applyAlignment="1">
      <alignment horizontal="center" vertical="center" wrapText="1"/>
    </xf>
    <xf numFmtId="4" fontId="6" fillId="0" borderId="51" xfId="0" applyNumberFormat="1" applyFont="1" applyFill="1" applyBorder="1" applyAlignment="1">
      <alignment horizontal="center" vertical="center" wrapText="1"/>
    </xf>
    <xf numFmtId="3" fontId="27" fillId="8" borderId="51" xfId="0" applyNumberFormat="1" applyFont="1" applyFill="1" applyBorder="1" applyAlignment="1">
      <alignment horizontal="center" vertical="center"/>
    </xf>
    <xf numFmtId="9" fontId="6" fillId="8" borderId="51" xfId="21" applyFont="1" applyFill="1" applyBorder="1" applyAlignment="1">
      <alignment horizontal="center" vertical="center" wrapText="1"/>
    </xf>
    <xf numFmtId="164" fontId="8" fillId="8" borderId="52" xfId="27" applyFont="1" applyFill="1" applyBorder="1" applyAlignment="1">
      <alignment horizontal="center" vertical="center"/>
    </xf>
    <xf numFmtId="164" fontId="37" fillId="8" borderId="52" xfId="27" applyFont="1" applyFill="1" applyBorder="1" applyAlignment="1">
      <alignment horizontal="center" vertical="center"/>
    </xf>
    <xf numFmtId="0" fontId="27" fillId="8" borderId="52" xfId="0" applyFont="1" applyFill="1" applyBorder="1" applyAlignment="1">
      <alignment horizontal="center" vertical="center"/>
    </xf>
    <xf numFmtId="0" fontId="8" fillId="8" borderId="52" xfId="0" applyFont="1" applyFill="1" applyBorder="1" applyAlignment="1">
      <alignment horizontal="center" vertical="center"/>
    </xf>
    <xf numFmtId="0" fontId="37" fillId="8" borderId="52" xfId="0" applyFont="1" applyFill="1" applyBorder="1" applyAlignment="1">
      <alignment horizontal="center" vertical="center"/>
    </xf>
    <xf numFmtId="164" fontId="27" fillId="8" borderId="52" xfId="27" applyFont="1" applyFill="1" applyBorder="1" applyAlignment="1">
      <alignment horizontal="center" vertical="center"/>
    </xf>
    <xf numFmtId="164" fontId="39" fillId="8" borderId="52" xfId="27" applyFont="1" applyFill="1" applyBorder="1" applyAlignment="1">
      <alignment horizontal="center" vertical="center" wrapText="1"/>
    </xf>
    <xf numFmtId="164" fontId="40" fillId="8" borderId="52" xfId="27" applyFont="1" applyFill="1" applyBorder="1" applyAlignment="1">
      <alignment horizontal="center" vertical="center" wrapText="1"/>
    </xf>
    <xf numFmtId="9" fontId="6" fillId="8" borderId="52" xfId="21" applyFont="1" applyFill="1" applyBorder="1" applyAlignment="1">
      <alignment horizontal="center" vertical="center" wrapText="1"/>
    </xf>
    <xf numFmtId="4" fontId="38" fillId="8" borderId="52" xfId="13" applyNumberFormat="1" applyFont="1" applyFill="1" applyBorder="1" applyAlignment="1">
      <alignment horizontal="center" vertical="center"/>
    </xf>
    <xf numFmtId="164" fontId="33" fillId="8" borderId="53" xfId="27" applyFont="1" applyFill="1" applyBorder="1" applyAlignment="1">
      <alignment horizontal="center" vertical="center"/>
    </xf>
    <xf numFmtId="164" fontId="33" fillId="8" borderId="53" xfId="27" applyFont="1" applyFill="1" applyBorder="1" applyAlignment="1">
      <alignment horizontal="center" vertical="center" wrapText="1"/>
    </xf>
    <xf numFmtId="3" fontId="38" fillId="8" borderId="51" xfId="0" applyNumberFormat="1" applyFont="1" applyFill="1" applyBorder="1" applyAlignment="1">
      <alignment horizontal="center" vertical="center"/>
    </xf>
    <xf numFmtId="164" fontId="6" fillId="8" borderId="52" xfId="27" applyFont="1" applyFill="1" applyBorder="1" applyAlignment="1">
      <alignment horizontal="center" vertical="center"/>
    </xf>
    <xf numFmtId="0" fontId="38" fillId="8" borderId="52" xfId="0" applyFont="1" applyFill="1" applyBorder="1" applyAlignment="1">
      <alignment horizontal="center" vertical="center"/>
    </xf>
    <xf numFmtId="164" fontId="6" fillId="8" borderId="52" xfId="27" applyFont="1" applyFill="1" applyBorder="1" applyAlignment="1">
      <alignment horizontal="center" vertical="center" wrapText="1"/>
    </xf>
    <xf numFmtId="3" fontId="6" fillId="0" borderId="5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3" fontId="6" fillId="0" borderId="52" xfId="0" applyNumberFormat="1" applyFont="1" applyFill="1" applyBorder="1" applyAlignment="1">
      <alignment horizontal="center" vertical="center" wrapText="1"/>
    </xf>
    <xf numFmtId="4" fontId="6" fillId="0" borderId="52" xfId="0" applyNumberFormat="1" applyFont="1" applyFill="1" applyBorder="1" applyAlignment="1">
      <alignment horizontal="center" vertical="center" wrapText="1"/>
    </xf>
    <xf numFmtId="9" fontId="27" fillId="0" borderId="51" xfId="24" applyNumberFormat="1" applyFont="1" applyFill="1" applyBorder="1" applyAlignment="1">
      <alignment horizontal="center" vertical="center"/>
    </xf>
    <xf numFmtId="9" fontId="38" fillId="0" borderId="51" xfId="24" applyNumberFormat="1" applyFont="1" applyFill="1" applyBorder="1" applyAlignment="1">
      <alignment horizontal="center" vertical="center"/>
    </xf>
    <xf numFmtId="164" fontId="38" fillId="0" borderId="52" xfId="27" applyFont="1" applyFill="1" applyBorder="1" applyAlignment="1">
      <alignment horizontal="center" vertical="center"/>
    </xf>
    <xf numFmtId="0" fontId="39" fillId="0" borderId="52" xfId="0" applyFont="1" applyFill="1" applyBorder="1" applyAlignment="1">
      <alignment horizontal="center" vertical="center" wrapText="1"/>
    </xf>
    <xf numFmtId="0" fontId="40" fillId="0" borderId="52" xfId="0" applyFont="1" applyFill="1" applyBorder="1" applyAlignment="1">
      <alignment horizontal="center" vertical="center" wrapText="1"/>
    </xf>
    <xf numFmtId="9" fontId="8" fillId="0" borderId="52" xfId="24" applyFont="1" applyFill="1" applyBorder="1" applyAlignment="1">
      <alignment horizontal="center" vertical="center"/>
    </xf>
    <xf numFmtId="164" fontId="41" fillId="0" borderId="53" xfId="27" applyFont="1" applyFill="1" applyBorder="1" applyAlignment="1">
      <alignment horizontal="center" vertical="center"/>
    </xf>
    <xf numFmtId="164" fontId="42" fillId="0" borderId="53" xfId="27" applyFont="1" applyFill="1" applyBorder="1" applyAlignment="1">
      <alignment horizontal="center" vertical="center"/>
    </xf>
    <xf numFmtId="39" fontId="37" fillId="0" borderId="51" xfId="10" applyNumberFormat="1" applyFont="1" applyFill="1" applyBorder="1" applyAlignment="1">
      <alignment horizontal="center" vertical="center"/>
    </xf>
    <xf numFmtId="39" fontId="8" fillId="0" borderId="52" xfId="10" applyNumberFormat="1" applyFont="1" applyFill="1" applyBorder="1" applyAlignment="1">
      <alignment horizontal="center" vertical="center"/>
    </xf>
    <xf numFmtId="164" fontId="41" fillId="0" borderId="53" xfId="27" applyFont="1" applyFill="1" applyBorder="1" applyAlignment="1">
      <alignment horizontal="center" vertical="center" wrapText="1"/>
    </xf>
    <xf numFmtId="10" fontId="38" fillId="0" borderId="51" xfId="24" applyNumberFormat="1" applyFont="1" applyFill="1" applyBorder="1" applyAlignment="1">
      <alignment horizontal="center" vertical="center"/>
    </xf>
    <xf numFmtId="2" fontId="6" fillId="0" borderId="51" xfId="0" applyNumberFormat="1" applyFont="1" applyFill="1" applyBorder="1" applyAlignment="1">
      <alignment horizontal="center" vertical="center" wrapText="1"/>
    </xf>
    <xf numFmtId="2" fontId="36" fillId="0" borderId="51" xfId="0" applyNumberFormat="1" applyFont="1" applyFill="1" applyBorder="1" applyAlignment="1">
      <alignment horizontal="center" vertical="center" wrapText="1"/>
    </xf>
    <xf numFmtId="3" fontId="36" fillId="0" borderId="52" xfId="10" applyNumberFormat="1" applyFont="1" applyFill="1" applyBorder="1" applyAlignment="1">
      <alignment horizontal="center" vertical="center" wrapText="1"/>
    </xf>
    <xf numFmtId="164" fontId="43" fillId="0" borderId="53" xfId="27" applyFont="1" applyFill="1" applyBorder="1" applyAlignment="1">
      <alignment horizontal="center" vertical="center"/>
    </xf>
    <xf numFmtId="4" fontId="27" fillId="0" borderId="51" xfId="0" applyNumberFormat="1" applyFont="1" applyFill="1" applyBorder="1" applyAlignment="1">
      <alignment horizontal="center" vertical="center"/>
    </xf>
    <xf numFmtId="4" fontId="36" fillId="0" borderId="52" xfId="10" applyNumberFormat="1" applyFont="1" applyFill="1" applyBorder="1" applyAlignment="1">
      <alignment horizontal="center" vertical="center" wrapText="1"/>
    </xf>
    <xf numFmtId="9" fontId="6" fillId="0" borderId="52" xfId="21" applyFont="1" applyFill="1" applyBorder="1" applyAlignment="1">
      <alignment horizontal="center" vertical="center" wrapText="1"/>
    </xf>
    <xf numFmtId="164" fontId="6" fillId="0" borderId="5" xfId="27" applyFont="1" applyFill="1" applyBorder="1" applyAlignment="1">
      <alignment horizontal="center" vertical="center" wrapText="1"/>
    </xf>
    <xf numFmtId="164" fontId="8" fillId="0" borderId="1" xfId="27" applyFont="1" applyFill="1" applyBorder="1" applyAlignment="1">
      <alignment horizontal="right" vertical="center"/>
    </xf>
    <xf numFmtId="164" fontId="12" fillId="0" borderId="4" xfId="27" applyFont="1" applyFill="1" applyBorder="1" applyAlignment="1">
      <alignment horizontal="center" vertical="center" wrapText="1"/>
    </xf>
    <xf numFmtId="3" fontId="36" fillId="0" borderId="51" xfId="0" applyNumberFormat="1" applyFont="1" applyFill="1" applyBorder="1" applyAlignment="1">
      <alignment horizontal="center" vertical="center" wrapText="1"/>
    </xf>
    <xf numFmtId="4" fontId="36" fillId="0" borderId="51" xfId="0" applyNumberFormat="1" applyFont="1" applyFill="1" applyBorder="1" applyAlignment="1">
      <alignment horizontal="center" vertical="center" wrapText="1"/>
    </xf>
    <xf numFmtId="4" fontId="38" fillId="0" borderId="51" xfId="0" applyNumberFormat="1" applyFont="1" applyFill="1" applyBorder="1" applyAlignment="1">
      <alignment horizontal="center" vertical="center"/>
    </xf>
    <xf numFmtId="4" fontId="27" fillId="0" borderId="51" xfId="0" applyNumberFormat="1" applyFont="1" applyFill="1" applyBorder="1" applyAlignment="1">
      <alignment horizontal="center" vertical="center" wrapText="1"/>
    </xf>
    <xf numFmtId="3" fontId="27" fillId="0" borderId="51" xfId="0" applyNumberFormat="1" applyFont="1" applyFill="1" applyBorder="1" applyAlignment="1">
      <alignment horizontal="center" vertical="center" wrapText="1"/>
    </xf>
    <xf numFmtId="0" fontId="25" fillId="0" borderId="51" xfId="0" applyFont="1" applyFill="1" applyBorder="1" applyAlignment="1">
      <alignment horizontal="center" vertical="center"/>
    </xf>
    <xf numFmtId="174" fontId="25" fillId="0" borderId="51" xfId="3" applyNumberFormat="1" applyFont="1" applyFill="1" applyBorder="1" applyAlignment="1">
      <alignment horizontal="center" vertical="center"/>
    </xf>
    <xf numFmtId="37" fontId="19" fillId="0" borderId="52" xfId="9" applyNumberFormat="1" applyFont="1" applyFill="1" applyBorder="1" applyAlignment="1">
      <alignment horizontal="center" vertical="center"/>
    </xf>
    <xf numFmtId="174" fontId="25" fillId="0" borderId="52" xfId="3" applyNumberFormat="1" applyFont="1" applyFill="1" applyBorder="1" applyAlignment="1">
      <alignment horizontal="center" vertical="center"/>
    </xf>
    <xf numFmtId="0" fontId="25" fillId="0" borderId="52" xfId="0" applyFont="1" applyFill="1" applyBorder="1" applyAlignment="1">
      <alignment horizontal="center" vertical="center"/>
    </xf>
    <xf numFmtId="174" fontId="25" fillId="0" borderId="52" xfId="0" applyNumberFormat="1" applyFont="1" applyFill="1" applyBorder="1" applyAlignment="1">
      <alignment horizontal="center" vertical="center"/>
    </xf>
    <xf numFmtId="9" fontId="27" fillId="0" borderId="51" xfId="0" applyNumberFormat="1" applyFont="1" applyFill="1" applyBorder="1" applyAlignment="1">
      <alignment horizontal="center" vertical="center"/>
    </xf>
    <xf numFmtId="9" fontId="8" fillId="0" borderId="51" xfId="10" applyNumberFormat="1" applyFont="1" applyFill="1" applyBorder="1" applyAlignment="1">
      <alignment horizontal="center" vertical="center"/>
    </xf>
    <xf numFmtId="10" fontId="8" fillId="0" borderId="51" xfId="10" applyNumberFormat="1" applyFont="1" applyFill="1" applyBorder="1" applyAlignment="1">
      <alignment horizontal="center" vertical="center"/>
    </xf>
    <xf numFmtId="9" fontId="6" fillId="0" borderId="51" xfId="24" applyNumberFormat="1" applyFont="1" applyFill="1" applyBorder="1" applyAlignment="1">
      <alignment horizontal="center" vertical="center"/>
    </xf>
    <xf numFmtId="10" fontId="8" fillId="0" borderId="52" xfId="24" applyNumberFormat="1" applyFont="1" applyFill="1" applyBorder="1" applyAlignment="1">
      <alignment horizontal="center" vertical="center"/>
    </xf>
    <xf numFmtId="10" fontId="6" fillId="0" borderId="52" xfId="24" applyNumberFormat="1" applyFont="1" applyFill="1" applyBorder="1" applyAlignment="1">
      <alignment horizontal="center" vertical="center" wrapText="1"/>
    </xf>
    <xf numFmtId="9" fontId="6" fillId="0" borderId="52" xfId="24" applyNumberFormat="1" applyFont="1" applyFill="1" applyBorder="1" applyAlignment="1">
      <alignment horizontal="center" vertical="center"/>
    </xf>
    <xf numFmtId="10" fontId="27" fillId="0" borderId="51" xfId="0" applyNumberFormat="1" applyFont="1" applyFill="1" applyBorder="1" applyAlignment="1">
      <alignment horizontal="center" vertical="center"/>
    </xf>
    <xf numFmtId="10" fontId="6" fillId="0" borderId="51" xfId="0" applyNumberFormat="1" applyFont="1" applyFill="1" applyBorder="1" applyAlignment="1">
      <alignment horizontal="center" vertical="center" wrapText="1"/>
    </xf>
    <xf numFmtId="10" fontId="6" fillId="0" borderId="61" xfId="24" applyNumberFormat="1" applyFont="1" applyFill="1" applyBorder="1" applyAlignment="1">
      <alignment horizontal="center" vertical="center"/>
    </xf>
    <xf numFmtId="4" fontId="6" fillId="0" borderId="51" xfId="10" applyNumberFormat="1" applyFont="1" applyFill="1" applyBorder="1" applyAlignment="1">
      <alignment horizontal="center" vertical="center" wrapText="1"/>
    </xf>
    <xf numFmtId="0" fontId="8" fillId="8" borderId="52" xfId="0" applyFont="1" applyFill="1" applyBorder="1" applyAlignment="1">
      <alignment horizontal="right" vertical="center"/>
    </xf>
    <xf numFmtId="164" fontId="8" fillId="8" borderId="52" xfId="27" applyFont="1" applyFill="1" applyBorder="1" applyAlignment="1">
      <alignment horizontal="right" vertical="center"/>
    </xf>
    <xf numFmtId="0" fontId="39" fillId="8" borderId="52" xfId="0" applyFont="1" applyFill="1" applyBorder="1" applyAlignment="1">
      <alignment horizontal="center" vertical="center" wrapText="1"/>
    </xf>
    <xf numFmtId="164" fontId="8" fillId="8" borderId="1" xfId="27" applyFont="1" applyFill="1" applyBorder="1" applyAlignment="1">
      <alignment horizontal="right" vertical="center"/>
    </xf>
    <xf numFmtId="37" fontId="8" fillId="8" borderId="52" xfId="10" applyNumberFormat="1" applyFont="1" applyFill="1" applyBorder="1" applyAlignment="1">
      <alignment horizontal="center" vertical="center"/>
    </xf>
    <xf numFmtId="37" fontId="37" fillId="8" borderId="52" xfId="10" applyNumberFormat="1" applyFont="1" applyFill="1" applyBorder="1" applyAlignment="1">
      <alignment horizontal="center" vertical="center"/>
    </xf>
    <xf numFmtId="9" fontId="27" fillId="8" borderId="52" xfId="24" applyFont="1" applyFill="1" applyBorder="1" applyAlignment="1">
      <alignment horizontal="center" vertical="center"/>
    </xf>
    <xf numFmtId="9" fontId="4" fillId="5" borderId="35" xfId="21" applyFont="1" applyFill="1" applyBorder="1" applyAlignment="1">
      <alignment horizontal="center" vertical="center" wrapText="1"/>
    </xf>
    <xf numFmtId="10" fontId="22" fillId="0" borderId="51" xfId="16" applyNumberFormat="1" applyFont="1" applyFill="1" applyBorder="1" applyAlignment="1">
      <alignment horizontal="center" vertical="center" wrapText="1"/>
    </xf>
    <xf numFmtId="10" fontId="17" fillId="0" borderId="51" xfId="16" applyNumberFormat="1" applyFont="1" applyFill="1" applyBorder="1" applyAlignment="1">
      <alignment horizontal="center" vertical="center" wrapText="1"/>
    </xf>
    <xf numFmtId="10" fontId="22" fillId="0" borderId="52" xfId="16" applyNumberFormat="1" applyFont="1" applyFill="1" applyBorder="1" applyAlignment="1">
      <alignment horizontal="center" vertical="center" wrapText="1"/>
    </xf>
    <xf numFmtId="10" fontId="17" fillId="0" borderId="52" xfId="16" applyNumberFormat="1" applyFont="1" applyFill="1" applyBorder="1" applyAlignment="1">
      <alignment horizontal="center" vertical="center" wrapText="1"/>
    </xf>
    <xf numFmtId="10" fontId="17" fillId="0" borderId="53" xfId="0" applyNumberFormat="1" applyFont="1" applyFill="1" applyBorder="1" applyAlignment="1">
      <alignment horizontal="center" vertical="center"/>
    </xf>
    <xf numFmtId="10" fontId="17" fillId="0" borderId="61" xfId="0" applyNumberFormat="1" applyFont="1" applyFill="1" applyBorder="1" applyAlignment="1">
      <alignment horizontal="center" vertical="center"/>
    </xf>
    <xf numFmtId="0" fontId="0" fillId="0" borderId="0" xfId="0"/>
    <xf numFmtId="0" fontId="0" fillId="0" borderId="0" xfId="0" applyFill="1"/>
    <xf numFmtId="0" fontId="0" fillId="4" borderId="0" xfId="0" applyFill="1"/>
    <xf numFmtId="0" fontId="49" fillId="4" borderId="0" xfId="16" applyFont="1" applyFill="1" applyBorder="1" applyProtection="1">
      <protection locked="0"/>
    </xf>
    <xf numFmtId="0" fontId="0" fillId="4" borderId="0" xfId="0" applyFill="1" applyBorder="1"/>
    <xf numFmtId="0" fontId="50" fillId="4" borderId="0" xfId="16" applyFont="1" applyFill="1" applyBorder="1" applyAlignment="1" applyProtection="1">
      <alignment horizontal="center"/>
      <protection locked="0"/>
    </xf>
    <xf numFmtId="0" fontId="51" fillId="4" borderId="0" xfId="16" applyFont="1" applyFill="1" applyBorder="1" applyProtection="1">
      <protection locked="0"/>
    </xf>
    <xf numFmtId="175" fontId="52" fillId="0" borderId="4" xfId="0" applyNumberFormat="1" applyFont="1" applyFill="1" applyBorder="1" applyAlignment="1">
      <alignment horizontal="center" vertical="center"/>
    </xf>
    <xf numFmtId="4" fontId="52" fillId="0" borderId="1" xfId="0" applyNumberFormat="1" applyFont="1" applyFill="1" applyBorder="1" applyAlignment="1">
      <alignment horizontal="center" vertical="center" wrapText="1"/>
    </xf>
    <xf numFmtId="175" fontId="52" fillId="0" borderId="1" xfId="0" applyNumberFormat="1" applyFont="1" applyFill="1" applyBorder="1" applyAlignment="1">
      <alignment horizontal="center" vertical="center"/>
    </xf>
    <xf numFmtId="1" fontId="52" fillId="0" borderId="1" xfId="0" applyNumberFormat="1" applyFont="1" applyFill="1" applyBorder="1" applyAlignment="1">
      <alignment horizontal="center" vertical="center" wrapText="1"/>
    </xf>
    <xf numFmtId="0" fontId="6" fillId="5" borderId="4" xfId="0" applyFont="1" applyFill="1" applyBorder="1" applyAlignment="1">
      <alignment horizontal="center" vertical="center" wrapText="1"/>
    </xf>
    <xf numFmtId="171" fontId="23" fillId="5" borderId="3" xfId="0" applyNumberFormat="1" applyFont="1" applyFill="1" applyBorder="1" applyAlignment="1">
      <alignment vertical="center"/>
    </xf>
    <xf numFmtId="171" fontId="23" fillId="6" borderId="1" xfId="0" applyNumberFormat="1" applyFont="1" applyFill="1" applyBorder="1" applyAlignment="1">
      <alignment vertical="center"/>
    </xf>
    <xf numFmtId="0" fontId="15" fillId="5" borderId="4" xfId="19" applyFont="1" applyFill="1" applyBorder="1" applyAlignment="1">
      <alignment horizontal="center" vertical="center" wrapText="1"/>
    </xf>
    <xf numFmtId="0" fontId="15" fillId="5" borderId="4" xfId="19" applyFont="1" applyFill="1" applyBorder="1" applyAlignment="1">
      <alignment horizontal="center" vertical="center"/>
    </xf>
    <xf numFmtId="0" fontId="15" fillId="5" borderId="12" xfId="19" applyFont="1" applyFill="1" applyBorder="1" applyAlignment="1">
      <alignment horizontal="center" vertical="center" wrapText="1"/>
    </xf>
    <xf numFmtId="0" fontId="15" fillId="5" borderId="35" xfId="19" applyFont="1" applyFill="1" applyBorder="1" applyAlignment="1">
      <alignment horizontal="center" vertical="center" wrapText="1"/>
    </xf>
    <xf numFmtId="0" fontId="48" fillId="5" borderId="68" xfId="19" applyFont="1" applyFill="1" applyBorder="1" applyAlignment="1">
      <alignment horizontal="left" vertical="center" wrapText="1"/>
    </xf>
    <xf numFmtId="0" fontId="48" fillId="6" borderId="67" xfId="19" applyFont="1" applyFill="1" applyBorder="1" applyAlignment="1">
      <alignment horizontal="left" vertical="center" wrapText="1"/>
    </xf>
    <xf numFmtId="0" fontId="0" fillId="0" borderId="1" xfId="0" applyFill="1" applyBorder="1" applyAlignment="1">
      <alignment horizontal="center" vertical="center"/>
    </xf>
    <xf numFmtId="0" fontId="28" fillId="7" borderId="1" xfId="0" applyFont="1" applyFill="1" applyBorder="1" applyAlignment="1">
      <alignment horizontal="center" vertical="center"/>
    </xf>
    <xf numFmtId="0" fontId="28" fillId="4" borderId="0" xfId="0" applyFont="1" applyFill="1"/>
    <xf numFmtId="1" fontId="52" fillId="0" borderId="3" xfId="0" applyNumberFormat="1" applyFont="1" applyFill="1" applyBorder="1" applyAlignment="1">
      <alignment horizontal="center" vertical="center" wrapText="1"/>
    </xf>
    <xf numFmtId="171" fontId="23" fillId="5" borderId="1" xfId="0" applyNumberFormat="1" applyFont="1" applyFill="1" applyBorder="1" applyAlignment="1">
      <alignment vertical="center"/>
    </xf>
    <xf numFmtId="171" fontId="53" fillId="5" borderId="1" xfId="0" applyNumberFormat="1" applyFont="1" applyFill="1" applyBorder="1" applyAlignment="1">
      <alignment vertical="center"/>
    </xf>
    <xf numFmtId="171" fontId="53" fillId="6" borderId="4" xfId="0" applyNumberFormat="1" applyFont="1" applyFill="1" applyBorder="1" applyAlignment="1">
      <alignment vertical="center" wrapText="1"/>
    </xf>
    <xf numFmtId="4" fontId="52" fillId="0" borderId="3" xfId="0" applyNumberFormat="1" applyFont="1" applyFill="1" applyBorder="1" applyAlignment="1">
      <alignment horizontal="center" vertical="center" wrapText="1"/>
    </xf>
    <xf numFmtId="0" fontId="48" fillId="5" borderId="69" xfId="19" applyFont="1" applyFill="1" applyBorder="1" applyAlignment="1">
      <alignment horizontal="left" vertical="center" wrapText="1"/>
    </xf>
    <xf numFmtId="164" fontId="48" fillId="5" borderId="45" xfId="19" applyNumberFormat="1" applyFont="1" applyFill="1" applyBorder="1" applyAlignment="1">
      <alignment horizontal="left" vertical="center" wrapText="1"/>
    </xf>
    <xf numFmtId="164" fontId="48" fillId="6" borderId="7" xfId="19" applyNumberFormat="1" applyFont="1" applyFill="1" applyBorder="1" applyAlignment="1">
      <alignment horizontal="left" vertical="center" wrapText="1"/>
    </xf>
    <xf numFmtId="164" fontId="48" fillId="5" borderId="48" xfId="19" applyNumberFormat="1" applyFont="1" applyFill="1" applyBorder="1" applyAlignment="1">
      <alignment horizontal="left" vertical="center" wrapText="1"/>
    </xf>
    <xf numFmtId="0" fontId="52" fillId="4" borderId="3" xfId="19" applyNumberFormat="1" applyFont="1" applyFill="1" applyBorder="1" applyAlignment="1">
      <alignment horizontal="center" vertical="center" wrapText="1"/>
    </xf>
    <xf numFmtId="3" fontId="52" fillId="0" borderId="3" xfId="0" applyNumberFormat="1" applyFont="1" applyFill="1" applyBorder="1" applyAlignment="1">
      <alignment horizontal="center" vertical="center" wrapText="1"/>
    </xf>
    <xf numFmtId="164" fontId="52" fillId="4" borderId="1" xfId="27" applyFont="1" applyFill="1" applyBorder="1" applyAlignment="1">
      <alignment horizontal="center" vertical="center" wrapText="1"/>
    </xf>
    <xf numFmtId="3" fontId="52" fillId="0" borderId="1" xfId="0" applyNumberFormat="1" applyFont="1" applyFill="1" applyBorder="1" applyAlignment="1">
      <alignment horizontal="center" vertical="center" wrapText="1"/>
    </xf>
    <xf numFmtId="0" fontId="52" fillId="4" borderId="1" xfId="19" applyNumberFormat="1" applyFont="1" applyFill="1" applyBorder="1" applyAlignment="1">
      <alignment horizontal="center" vertical="center" wrapText="1"/>
    </xf>
    <xf numFmtId="164" fontId="52" fillId="4" borderId="1" xfId="27" applyFont="1" applyFill="1" applyBorder="1" applyAlignment="1">
      <alignment horizontal="center" vertical="center"/>
    </xf>
    <xf numFmtId="175" fontId="5" fillId="0" borderId="1" xfId="0" applyNumberFormat="1" applyFont="1" applyFill="1" applyBorder="1" applyAlignment="1">
      <alignment horizontal="center" vertical="center" wrapText="1"/>
    </xf>
    <xf numFmtId="3" fontId="55" fillId="0" borderId="1" xfId="0" applyNumberFormat="1" applyFont="1" applyFill="1" applyBorder="1" applyAlignment="1">
      <alignment horizontal="center" vertical="center" wrapText="1"/>
    </xf>
    <xf numFmtId="164" fontId="55" fillId="4" borderId="4" xfId="27" applyFont="1" applyFill="1" applyBorder="1" applyAlignment="1">
      <alignment horizontal="center" vertical="center" wrapText="1"/>
    </xf>
    <xf numFmtId="3" fontId="34" fillId="0" borderId="4" xfId="0" applyNumberFormat="1" applyFont="1" applyBorder="1" applyAlignment="1">
      <alignment horizontal="center" vertical="center"/>
    </xf>
    <xf numFmtId="175" fontId="5" fillId="0" borderId="4" xfId="0" applyNumberFormat="1" applyFont="1" applyFill="1" applyBorder="1" applyAlignment="1">
      <alignment horizontal="center" vertical="center" wrapText="1"/>
    </xf>
    <xf numFmtId="3" fontId="34" fillId="0" borderId="4" xfId="0" applyNumberFormat="1" applyFont="1" applyFill="1" applyBorder="1" applyAlignment="1">
      <alignment horizontal="center" vertical="center"/>
    </xf>
    <xf numFmtId="9" fontId="52" fillId="0" borderId="3" xfId="28" applyFont="1" applyFill="1" applyBorder="1" applyAlignment="1">
      <alignment horizontal="center" vertical="center"/>
    </xf>
    <xf numFmtId="4" fontId="21" fillId="0" borderId="3" xfId="0" applyNumberFormat="1" applyFont="1" applyFill="1" applyBorder="1" applyAlignment="1">
      <alignment horizontal="center" vertical="center" wrapText="1"/>
    </xf>
    <xf numFmtId="164" fontId="52" fillId="0" borderId="1" xfId="27" applyFont="1" applyFill="1" applyBorder="1" applyAlignment="1">
      <alignment horizontal="center" vertical="center"/>
    </xf>
    <xf numFmtId="37" fontId="52" fillId="0" borderId="1" xfId="29" applyNumberFormat="1" applyFont="1" applyFill="1" applyBorder="1" applyAlignment="1">
      <alignment horizontal="center" vertical="center"/>
    </xf>
    <xf numFmtId="4" fontId="21" fillId="0" borderId="1" xfId="0" applyNumberFormat="1" applyFont="1" applyFill="1" applyBorder="1" applyAlignment="1">
      <alignment horizontal="center" vertical="center" wrapText="1"/>
    </xf>
    <xf numFmtId="9" fontId="55" fillId="0" borderId="1" xfId="19" applyNumberFormat="1" applyFont="1" applyFill="1" applyBorder="1" applyAlignment="1">
      <alignment horizontal="center" vertical="center" wrapText="1"/>
    </xf>
    <xf numFmtId="164" fontId="55" fillId="0" borderId="4" xfId="27" applyFont="1" applyFill="1" applyBorder="1" applyAlignment="1">
      <alignment horizontal="center" vertical="center"/>
    </xf>
    <xf numFmtId="10" fontId="52" fillId="4" borderId="3" xfId="19" applyNumberFormat="1" applyFont="1" applyFill="1" applyBorder="1" applyAlignment="1">
      <alignment horizontal="center" vertical="center" wrapText="1"/>
    </xf>
    <xf numFmtId="9" fontId="52" fillId="4" borderId="1" xfId="28" applyFont="1" applyFill="1" applyBorder="1" applyAlignment="1">
      <alignment horizontal="center" vertical="center"/>
    </xf>
    <xf numFmtId="10" fontId="55" fillId="0" borderId="1" xfId="19" applyNumberFormat="1" applyFont="1" applyFill="1" applyBorder="1" applyAlignment="1">
      <alignment horizontal="center" vertical="center" wrapText="1"/>
    </xf>
    <xf numFmtId="37" fontId="52" fillId="4" borderId="3" xfId="29" applyNumberFormat="1" applyFont="1" applyFill="1" applyBorder="1" applyAlignment="1">
      <alignment horizontal="center" vertical="center"/>
    </xf>
    <xf numFmtId="0" fontId="45" fillId="4" borderId="1" xfId="0" applyFont="1" applyFill="1" applyBorder="1" applyAlignment="1">
      <alignment horizontal="center" vertical="center"/>
    </xf>
    <xf numFmtId="37" fontId="55" fillId="0" borderId="1" xfId="29" applyNumberFormat="1" applyFont="1" applyFill="1" applyBorder="1" applyAlignment="1">
      <alignment horizontal="center" vertical="center"/>
    </xf>
    <xf numFmtId="39" fontId="55" fillId="0" borderId="1" xfId="29" applyNumberFormat="1" applyFont="1" applyFill="1" applyBorder="1" applyAlignment="1">
      <alignment horizontal="center" vertical="center"/>
    </xf>
    <xf numFmtId="9" fontId="5" fillId="4" borderId="3" xfId="24" applyFont="1" applyFill="1" applyBorder="1" applyAlignment="1">
      <alignment horizontal="center" vertical="center" wrapText="1"/>
    </xf>
    <xf numFmtId="4" fontId="5" fillId="4" borderId="1" xfId="19" applyNumberFormat="1" applyFont="1" applyFill="1" applyBorder="1" applyAlignment="1">
      <alignment horizontal="center" vertical="center" wrapText="1"/>
    </xf>
    <xf numFmtId="164" fontId="5" fillId="4" borderId="1" xfId="27" applyFont="1" applyFill="1" applyBorder="1" applyAlignment="1">
      <alignment horizontal="center" vertical="center" wrapText="1"/>
    </xf>
    <xf numFmtId="9" fontId="4" fillId="0" borderId="1" xfId="24" applyFont="1" applyFill="1" applyBorder="1" applyAlignment="1">
      <alignment horizontal="center" vertical="center" wrapText="1"/>
    </xf>
    <xf numFmtId="10" fontId="4" fillId="0" borderId="1" xfId="24" applyNumberFormat="1" applyFont="1" applyFill="1" applyBorder="1" applyAlignment="1">
      <alignment horizontal="center" vertical="center" wrapText="1"/>
    </xf>
    <xf numFmtId="2" fontId="5" fillId="0" borderId="3" xfId="28" applyNumberFormat="1" applyFont="1" applyFill="1" applyBorder="1" applyAlignment="1">
      <alignment horizontal="center" vertical="center" wrapText="1"/>
    </xf>
    <xf numFmtId="0" fontId="52" fillId="0" borderId="1" xfId="0" applyFont="1" applyFill="1" applyBorder="1" applyAlignment="1">
      <alignment horizontal="center" vertical="center"/>
    </xf>
    <xf numFmtId="4" fontId="4" fillId="0" borderId="1" xfId="19" applyNumberFormat="1" applyFont="1" applyFill="1" applyBorder="1" applyAlignment="1">
      <alignment horizontal="center" vertical="center" wrapText="1"/>
    </xf>
    <xf numFmtId="4" fontId="5" fillId="4" borderId="3"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3" fontId="45" fillId="4" borderId="3" xfId="0" applyNumberFormat="1" applyFont="1" applyFill="1" applyBorder="1" applyAlignment="1">
      <alignment horizontal="center" vertical="center"/>
    </xf>
    <xf numFmtId="1" fontId="21" fillId="0" borderId="3" xfId="0" applyNumberFormat="1" applyFont="1" applyFill="1" applyBorder="1" applyAlignment="1">
      <alignment horizontal="center" vertical="center" wrapText="1"/>
    </xf>
    <xf numFmtId="1" fontId="21" fillId="0" borderId="1" xfId="0" applyNumberFormat="1" applyFont="1" applyFill="1" applyBorder="1" applyAlignment="1">
      <alignment horizontal="center" vertical="center" wrapText="1"/>
    </xf>
    <xf numFmtId="3" fontId="56" fillId="0" borderId="1" xfId="0" applyNumberFormat="1" applyFont="1" applyFill="1" applyBorder="1" applyAlignment="1">
      <alignment horizontal="center" vertical="center"/>
    </xf>
    <xf numFmtId="4" fontId="56" fillId="0" borderId="1" xfId="0" applyNumberFormat="1" applyFont="1" applyFill="1" applyBorder="1" applyAlignment="1">
      <alignment horizontal="center" vertical="center"/>
    </xf>
    <xf numFmtId="3" fontId="34" fillId="4" borderId="4" xfId="0" applyNumberFormat="1" applyFont="1" applyFill="1" applyBorder="1" applyAlignment="1">
      <alignment horizontal="center" vertical="center"/>
    </xf>
    <xf numFmtId="171" fontId="53" fillId="5" borderId="2" xfId="0" applyNumberFormat="1" applyFont="1" applyFill="1" applyBorder="1" applyAlignment="1">
      <alignment vertical="center"/>
    </xf>
    <xf numFmtId="3" fontId="55" fillId="0" borderId="2" xfId="0" applyNumberFormat="1" applyFont="1" applyFill="1" applyBorder="1" applyAlignment="1">
      <alignment horizontal="center" vertical="center" wrapText="1"/>
    </xf>
    <xf numFmtId="3" fontId="52" fillId="0" borderId="2" xfId="0" applyNumberFormat="1" applyFont="1" applyFill="1" applyBorder="1" applyAlignment="1">
      <alignment horizontal="center" vertical="center" wrapText="1"/>
    </xf>
    <xf numFmtId="175" fontId="5" fillId="0" borderId="2" xfId="0" applyNumberFormat="1" applyFont="1" applyFill="1" applyBorder="1" applyAlignment="1">
      <alignment horizontal="center" vertical="center" wrapText="1"/>
    </xf>
    <xf numFmtId="41" fontId="0" fillId="0" borderId="0" xfId="0" applyNumberFormat="1"/>
    <xf numFmtId="0" fontId="45" fillId="0" borderId="1" xfId="0" applyFont="1" applyFill="1" applyBorder="1" applyAlignment="1">
      <alignment horizontal="center" vertical="center"/>
    </xf>
    <xf numFmtId="0" fontId="52" fillId="0" borderId="1" xfId="19" applyNumberFormat="1" applyFont="1" applyFill="1" applyBorder="1" applyAlignment="1">
      <alignment horizontal="center" vertical="center" wrapText="1"/>
    </xf>
    <xf numFmtId="164" fontId="55" fillId="0" borderId="4" xfId="27" applyFont="1" applyFill="1" applyBorder="1" applyAlignment="1">
      <alignment horizontal="center" vertical="center" wrapText="1"/>
    </xf>
    <xf numFmtId="9" fontId="52" fillId="0" borderId="3" xfId="24" applyFont="1" applyFill="1" applyBorder="1" applyAlignment="1">
      <alignment horizontal="center" vertical="center" wrapText="1"/>
    </xf>
    <xf numFmtId="10" fontId="52" fillId="0" borderId="3" xfId="24" applyNumberFormat="1" applyFont="1" applyFill="1" applyBorder="1" applyAlignment="1">
      <alignment horizontal="center" vertical="center" wrapText="1"/>
    </xf>
    <xf numFmtId="9" fontId="52" fillId="0" borderId="1" xfId="28" applyFont="1" applyFill="1" applyBorder="1" applyAlignment="1">
      <alignment horizontal="center" vertical="center"/>
    </xf>
    <xf numFmtId="4" fontId="5" fillId="0" borderId="1" xfId="19" applyNumberFormat="1" applyFont="1" applyFill="1" applyBorder="1" applyAlignment="1">
      <alignment horizontal="center" vertical="center" wrapText="1"/>
    </xf>
    <xf numFmtId="0" fontId="52" fillId="0" borderId="3" xfId="19" applyNumberFormat="1" applyFont="1" applyFill="1" applyBorder="1" applyAlignment="1">
      <alignment horizontal="center" vertical="center" wrapText="1"/>
    </xf>
    <xf numFmtId="164" fontId="52" fillId="0" borderId="1" xfId="27" applyFont="1" applyFill="1" applyBorder="1" applyAlignment="1">
      <alignment horizontal="center" vertical="center" wrapText="1"/>
    </xf>
    <xf numFmtId="0" fontId="5" fillId="0" borderId="1" xfId="19" applyNumberFormat="1" applyFont="1" applyFill="1" applyBorder="1" applyAlignment="1">
      <alignment horizontal="center" vertical="center" wrapText="1"/>
    </xf>
    <xf numFmtId="164" fontId="5" fillId="0" borderId="1" xfId="27" applyFont="1" applyFill="1" applyBorder="1" applyAlignment="1">
      <alignment horizontal="center" vertical="center" wrapText="1"/>
    </xf>
    <xf numFmtId="10" fontId="52" fillId="0" borderId="3" xfId="19" applyNumberFormat="1" applyFont="1" applyFill="1" applyBorder="1" applyAlignment="1">
      <alignment horizontal="center" vertical="center" wrapText="1"/>
    </xf>
    <xf numFmtId="0" fontId="6" fillId="5" borderId="3"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6" fillId="5" borderId="4" xfId="0" applyFont="1" applyFill="1" applyBorder="1" applyAlignment="1" applyProtection="1">
      <alignment horizontal="center" vertical="center" wrapText="1"/>
      <protection locked="0"/>
    </xf>
    <xf numFmtId="0" fontId="6" fillId="5" borderId="1"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10" xfId="0" applyFont="1" applyFill="1" applyBorder="1" applyAlignment="1" applyProtection="1">
      <alignment horizontal="center" vertical="center" wrapText="1"/>
      <protection locked="0"/>
    </xf>
    <xf numFmtId="0" fontId="6" fillId="5" borderId="11" xfId="0" applyFont="1" applyFill="1" applyBorder="1" applyAlignment="1" applyProtection="1">
      <alignment horizontal="center" vertical="center" wrapText="1"/>
      <protection locked="0"/>
    </xf>
    <xf numFmtId="0" fontId="6" fillId="5" borderId="12" xfId="0" applyFont="1" applyFill="1" applyBorder="1" applyAlignment="1" applyProtection="1">
      <alignment horizontal="center" vertical="center" wrapText="1"/>
      <protection locked="0"/>
    </xf>
    <xf numFmtId="0" fontId="6" fillId="5" borderId="1"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11" fillId="5" borderId="16" xfId="0" applyFont="1" applyFill="1" applyBorder="1" applyAlignment="1">
      <alignment horizontal="right" vertical="center" wrapText="1"/>
    </xf>
    <xf numFmtId="0" fontId="11" fillId="5" borderId="1" xfId="0" applyFont="1" applyFill="1" applyBorder="1" applyAlignment="1">
      <alignment horizontal="right" vertical="center" wrapText="1"/>
    </xf>
    <xf numFmtId="0" fontId="32" fillId="0" borderId="14" xfId="0" applyFont="1" applyFill="1" applyBorder="1" applyAlignment="1">
      <alignment horizontal="center" vertical="center" wrapText="1"/>
    </xf>
    <xf numFmtId="0" fontId="32" fillId="0" borderId="30" xfId="0" applyFont="1" applyFill="1" applyBorder="1" applyAlignment="1">
      <alignment horizontal="center" vertical="center" wrapText="1"/>
    </xf>
    <xf numFmtId="0" fontId="32" fillId="0" borderId="31" xfId="0" applyFont="1" applyFill="1" applyBorder="1" applyAlignment="1">
      <alignment horizontal="center" vertical="center" wrapText="1"/>
    </xf>
    <xf numFmtId="0" fontId="11" fillId="4" borderId="14"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1" fillId="4" borderId="31"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32" xfId="0" applyFont="1" applyFill="1" applyBorder="1" applyAlignment="1">
      <alignment horizontal="left" vertical="center" wrapText="1"/>
    </xf>
    <xf numFmtId="0" fontId="30" fillId="4" borderId="38" xfId="0" applyFont="1" applyFill="1" applyBorder="1" applyAlignment="1">
      <alignment horizontal="left" vertical="center" wrapText="1"/>
    </xf>
    <xf numFmtId="0" fontId="30" fillId="4" borderId="28" xfId="0" applyFont="1" applyFill="1" applyBorder="1" applyAlignment="1">
      <alignment horizontal="left" vertical="center" wrapText="1"/>
    </xf>
    <xf numFmtId="0" fontId="30" fillId="4" borderId="48" xfId="0" applyFont="1" applyFill="1" applyBorder="1" applyAlignment="1">
      <alignment horizontal="left" vertical="center" wrapText="1"/>
    </xf>
    <xf numFmtId="0" fontId="30" fillId="4" borderId="29" xfId="0" applyFont="1" applyFill="1" applyBorder="1" applyAlignment="1">
      <alignment horizontal="left" vertical="center" wrapText="1"/>
    </xf>
    <xf numFmtId="0" fontId="11" fillId="5" borderId="39" xfId="0" applyFont="1" applyFill="1" applyBorder="1" applyAlignment="1">
      <alignment horizontal="right" vertical="center" wrapText="1"/>
    </xf>
    <xf numFmtId="0" fontId="11" fillId="5" borderId="30" xfId="0" applyFont="1" applyFill="1" applyBorder="1" applyAlignment="1">
      <alignment horizontal="right" vertical="center" wrapText="1"/>
    </xf>
    <xf numFmtId="0" fontId="11" fillId="5" borderId="37" xfId="0" applyFont="1" applyFill="1" applyBorder="1" applyAlignment="1">
      <alignment horizontal="right" vertical="center" wrapText="1"/>
    </xf>
    <xf numFmtId="0" fontId="11" fillId="5" borderId="40" xfId="0" applyFont="1" applyFill="1" applyBorder="1" applyAlignment="1">
      <alignment horizontal="right" vertical="center" wrapText="1"/>
    </xf>
    <xf numFmtId="0" fontId="11" fillId="5" borderId="6" xfId="0" applyFont="1" applyFill="1" applyBorder="1" applyAlignment="1">
      <alignment horizontal="right" vertical="center" wrapText="1"/>
    </xf>
    <xf numFmtId="0" fontId="11" fillId="5" borderId="7" xfId="0" applyFont="1" applyFill="1" applyBorder="1" applyAlignment="1">
      <alignment horizontal="right" vertical="center" wrapText="1"/>
    </xf>
    <xf numFmtId="0" fontId="31" fillId="0" borderId="21" xfId="0" applyFont="1" applyFill="1" applyBorder="1" applyAlignment="1">
      <alignment horizontal="center"/>
    </xf>
    <xf numFmtId="0" fontId="31" fillId="0" borderId="22" xfId="0" applyFont="1" applyFill="1" applyBorder="1" applyAlignment="1">
      <alignment horizontal="center"/>
    </xf>
    <xf numFmtId="0" fontId="31" fillId="0" borderId="23" xfId="0" applyFont="1" applyFill="1" applyBorder="1" applyAlignment="1">
      <alignment horizontal="center"/>
    </xf>
    <xf numFmtId="0" fontId="31" fillId="0" borderId="24" xfId="0" applyFont="1" applyFill="1" applyBorder="1" applyAlignment="1">
      <alignment horizontal="center"/>
    </xf>
    <xf numFmtId="0" fontId="31" fillId="0" borderId="0" xfId="0" applyFont="1" applyFill="1" applyBorder="1" applyAlignment="1">
      <alignment horizontal="center"/>
    </xf>
    <xf numFmtId="0" fontId="31" fillId="0" borderId="9" xfId="0" applyFont="1" applyFill="1" applyBorder="1" applyAlignment="1">
      <alignment horizontal="center"/>
    </xf>
    <xf numFmtId="0" fontId="31" fillId="0" borderId="26" xfId="0" applyFont="1" applyFill="1" applyBorder="1" applyAlignment="1">
      <alignment horizontal="center"/>
    </xf>
    <xf numFmtId="0" fontId="31" fillId="0" borderId="27" xfId="0" applyFont="1" applyFill="1" applyBorder="1" applyAlignment="1">
      <alignment horizontal="center"/>
    </xf>
    <xf numFmtId="0" fontId="31" fillId="0" borderId="33" xfId="0" applyFont="1" applyFill="1" applyBorder="1" applyAlignment="1">
      <alignment horizontal="center"/>
    </xf>
    <xf numFmtId="0" fontId="35" fillId="0" borderId="8"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32"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21" fillId="0" borderId="1" xfId="0" applyFont="1" applyFill="1" applyBorder="1" applyAlignment="1">
      <alignment horizontal="left"/>
    </xf>
    <xf numFmtId="0" fontId="0" fillId="0" borderId="24" xfId="0" applyFill="1" applyBorder="1" applyAlignment="1">
      <alignment horizontal="center"/>
    </xf>
    <xf numFmtId="0" fontId="0" fillId="0" borderId="0" xfId="0" applyFill="1" applyBorder="1" applyAlignment="1">
      <alignment horizontal="center"/>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34" fillId="7" borderId="1" xfId="0" applyFont="1" applyFill="1" applyBorder="1" applyAlignment="1">
      <alignment horizontal="center" vertical="center"/>
    </xf>
    <xf numFmtId="0" fontId="21" fillId="0" borderId="1" xfId="0" applyFont="1" applyFill="1" applyBorder="1" applyAlignment="1">
      <alignment horizontal="left" vertical="center"/>
    </xf>
    <xf numFmtId="0" fontId="6" fillId="0" borderId="10" xfId="0" applyFont="1" applyFill="1" applyBorder="1" applyAlignment="1">
      <alignment horizontal="justify" vertical="center" wrapText="1"/>
    </xf>
    <xf numFmtId="0" fontId="6" fillId="0" borderId="11" xfId="0" applyFont="1" applyFill="1" applyBorder="1" applyAlignment="1">
      <alignment horizontal="justify" vertical="center" wrapText="1"/>
    </xf>
    <xf numFmtId="0" fontId="6" fillId="0" borderId="18" xfId="0" applyFont="1" applyFill="1" applyBorder="1" applyAlignment="1">
      <alignment horizontal="justify" vertical="center" wrapText="1"/>
    </xf>
    <xf numFmtId="0" fontId="6" fillId="0" borderId="54" xfId="0" applyFont="1" applyFill="1" applyBorder="1" applyAlignment="1">
      <alignment horizontal="justify" vertical="center" wrapText="1"/>
    </xf>
    <xf numFmtId="0" fontId="6" fillId="0" borderId="55" xfId="0" applyFont="1" applyFill="1" applyBorder="1" applyAlignment="1">
      <alignment horizontal="justify" vertical="center" wrapText="1"/>
    </xf>
    <xf numFmtId="0" fontId="6" fillId="0" borderId="56" xfId="0" applyFont="1" applyFill="1" applyBorder="1" applyAlignment="1">
      <alignment horizontal="justify" vertical="center" wrapText="1"/>
    </xf>
    <xf numFmtId="0" fontId="2" fillId="0" borderId="51"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6" fillId="0" borderId="51" xfId="0" applyFont="1" applyFill="1" applyBorder="1" applyAlignment="1">
      <alignment horizontal="justify" vertical="top" wrapText="1"/>
    </xf>
    <xf numFmtId="0" fontId="36" fillId="0" borderId="52" xfId="0" applyFont="1" applyFill="1" applyBorder="1" applyAlignment="1">
      <alignment horizontal="justify" vertical="top" wrapText="1"/>
    </xf>
    <xf numFmtId="0" fontId="36" fillId="0" borderId="53" xfId="0" applyFont="1" applyFill="1" applyBorder="1" applyAlignment="1">
      <alignment horizontal="justify" vertical="top"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2" xfId="0" applyFont="1" applyFill="1" applyBorder="1" applyAlignment="1">
      <alignment horizontal="justify" vertical="top" wrapText="1"/>
    </xf>
    <xf numFmtId="0" fontId="6" fillId="0" borderId="53" xfId="0" applyFont="1" applyFill="1" applyBorder="1" applyAlignment="1">
      <alignment horizontal="justify" vertical="top"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7" fillId="0" borderId="51" xfId="0" applyFont="1" applyFill="1" applyBorder="1" applyAlignment="1">
      <alignment horizontal="center" vertical="center"/>
    </xf>
    <xf numFmtId="0" fontId="27" fillId="0" borderId="52" xfId="0" applyFont="1" applyFill="1" applyBorder="1" applyAlignment="1">
      <alignment horizontal="center" vertical="center"/>
    </xf>
    <xf numFmtId="0" fontId="27" fillId="0" borderId="53" xfId="0" applyFont="1" applyFill="1" applyBorder="1" applyAlignment="1">
      <alignment horizontal="center" vertical="center"/>
    </xf>
    <xf numFmtId="0" fontId="6" fillId="0" borderId="51" xfId="0" applyFont="1" applyFill="1" applyBorder="1" applyAlignment="1">
      <alignment horizontal="left" vertical="top" wrapText="1"/>
    </xf>
    <xf numFmtId="0" fontId="6" fillId="0" borderId="52" xfId="0" applyFont="1" applyFill="1" applyBorder="1" applyAlignment="1">
      <alignment horizontal="left" vertical="top" wrapText="1"/>
    </xf>
    <xf numFmtId="0" fontId="6" fillId="0" borderId="53" xfId="0" applyFont="1" applyFill="1" applyBorder="1" applyAlignment="1">
      <alignment horizontal="left" vertical="top" wrapText="1"/>
    </xf>
    <xf numFmtId="0" fontId="6" fillId="0" borderId="3"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4" xfId="0" applyFont="1" applyFill="1" applyBorder="1" applyAlignment="1">
      <alignment horizontal="justify" vertical="center" wrapText="1"/>
    </xf>
    <xf numFmtId="0" fontId="6" fillId="0" borderId="51" xfId="0" applyFont="1" applyFill="1" applyBorder="1" applyAlignment="1">
      <alignment vertical="top" wrapText="1"/>
    </xf>
    <xf numFmtId="0" fontId="6" fillId="0" borderId="52" xfId="0" applyFont="1" applyFill="1" applyBorder="1" applyAlignment="1">
      <alignment vertical="top" wrapText="1"/>
    </xf>
    <xf numFmtId="0" fontId="6" fillId="0" borderId="53" xfId="0" applyFont="1" applyFill="1" applyBorder="1" applyAlignment="1">
      <alignment vertical="top" wrapText="1"/>
    </xf>
    <xf numFmtId="0" fontId="36" fillId="0" borderId="51" xfId="0" applyFont="1" applyFill="1" applyBorder="1" applyAlignment="1">
      <alignment horizontal="justify" vertical="center" wrapText="1"/>
    </xf>
    <xf numFmtId="0" fontId="36" fillId="0" borderId="52" xfId="0" applyFont="1" applyFill="1" applyBorder="1" applyAlignment="1">
      <alignment horizontal="justify" vertical="center" wrapText="1"/>
    </xf>
    <xf numFmtId="0" fontId="36" fillId="0" borderId="53" xfId="0" applyFont="1" applyFill="1" applyBorder="1" applyAlignment="1">
      <alignment horizontal="justify" vertical="center" wrapText="1"/>
    </xf>
    <xf numFmtId="0" fontId="27" fillId="0" borderId="51"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53" xfId="0" applyFont="1" applyFill="1" applyBorder="1" applyAlignment="1">
      <alignment horizontal="center" vertical="center" wrapText="1"/>
    </xf>
    <xf numFmtId="0" fontId="6" fillId="0" borderId="58" xfId="0" applyFont="1" applyFill="1" applyBorder="1" applyAlignment="1">
      <alignment horizontal="justify" vertical="center" wrapText="1"/>
    </xf>
    <xf numFmtId="0" fontId="6" fillId="0" borderId="59" xfId="0" applyFont="1" applyFill="1" applyBorder="1" applyAlignment="1">
      <alignment horizontal="justify" vertical="center" wrapText="1"/>
    </xf>
    <xf numFmtId="0" fontId="6" fillId="0" borderId="60" xfId="0" applyFont="1" applyFill="1" applyBorder="1" applyAlignment="1">
      <alignment horizontal="justify" vertical="center" wrapText="1"/>
    </xf>
    <xf numFmtId="0" fontId="6" fillId="0" borderId="3" xfId="0" applyFont="1" applyFill="1" applyBorder="1" applyAlignment="1">
      <alignment horizontal="justify" vertical="top" wrapText="1"/>
    </xf>
    <xf numFmtId="0" fontId="6" fillId="0" borderId="1" xfId="0" applyFont="1" applyFill="1" applyBorder="1" applyAlignment="1">
      <alignment horizontal="justify" vertical="top" wrapText="1"/>
    </xf>
    <xf numFmtId="0" fontId="6" fillId="0" borderId="4" xfId="0" applyFont="1" applyFill="1" applyBorder="1" applyAlignment="1">
      <alignment horizontal="justify" vertical="top"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50" xfId="0" applyFont="1" applyFill="1" applyBorder="1" applyAlignment="1">
      <alignment horizontal="center" vertical="center" wrapText="1"/>
    </xf>
    <xf numFmtId="2" fontId="6" fillId="0" borderId="3" xfId="0" applyNumberFormat="1" applyFont="1" applyFill="1" applyBorder="1" applyAlignment="1">
      <alignment horizontal="justify" vertical="center" wrapText="1"/>
    </xf>
    <xf numFmtId="2" fontId="6" fillId="0" borderId="1" xfId="0" applyNumberFormat="1" applyFont="1" applyFill="1" applyBorder="1" applyAlignment="1">
      <alignment horizontal="justify" vertical="center" wrapText="1"/>
    </xf>
    <xf numFmtId="2" fontId="6" fillId="0" borderId="4" xfId="0" applyNumberFormat="1" applyFont="1" applyFill="1" applyBorder="1" applyAlignment="1">
      <alignment horizontal="justify"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28" fillId="7" borderId="1" xfId="0" applyFont="1" applyFill="1" applyBorder="1" applyAlignment="1">
      <alignment horizontal="center" vertical="center"/>
    </xf>
    <xf numFmtId="0" fontId="0" fillId="0" borderId="1" xfId="0" applyFill="1" applyBorder="1" applyAlignment="1">
      <alignment horizontal="center" vertical="center"/>
    </xf>
    <xf numFmtId="0" fontId="28" fillId="7" borderId="1" xfId="0" applyFont="1" applyFill="1" applyBorder="1" applyAlignment="1">
      <alignment horizontal="center" vertical="center" wrapText="1"/>
    </xf>
    <xf numFmtId="0" fontId="0" fillId="0" borderId="1" xfId="0" applyFill="1" applyBorder="1" applyAlignment="1">
      <alignment horizontal="left" vertical="center"/>
    </xf>
    <xf numFmtId="0" fontId="6" fillId="5" borderId="4" xfId="0" applyFont="1" applyFill="1" applyBorder="1" applyAlignment="1">
      <alignment horizontal="center"/>
    </xf>
    <xf numFmtId="0" fontId="0" fillId="0" borderId="21" xfId="0" applyFill="1" applyBorder="1" applyAlignment="1">
      <alignment horizontal="center"/>
    </xf>
    <xf numFmtId="0" fontId="0" fillId="0" borderId="22" xfId="0" applyFill="1" applyBorder="1" applyAlignment="1">
      <alignment horizontal="center"/>
    </xf>
    <xf numFmtId="0" fontId="0" fillId="0" borderId="23" xfId="0" applyFill="1" applyBorder="1" applyAlignment="1">
      <alignment horizontal="center"/>
    </xf>
    <xf numFmtId="0" fontId="0" fillId="0" borderId="9" xfId="0" applyFill="1" applyBorder="1" applyAlignment="1">
      <alignment horizontal="center"/>
    </xf>
    <xf numFmtId="0" fontId="0" fillId="0" borderId="26" xfId="0" applyFill="1" applyBorder="1" applyAlignment="1">
      <alignment horizontal="center"/>
    </xf>
    <xf numFmtId="0" fontId="0" fillId="0" borderId="27" xfId="0" applyFill="1" applyBorder="1" applyAlignment="1">
      <alignment horizontal="center"/>
    </xf>
    <xf numFmtId="0" fontId="0" fillId="0" borderId="33" xfId="0" applyFill="1" applyBorder="1" applyAlignment="1">
      <alignment horizontal="center"/>
    </xf>
    <xf numFmtId="0" fontId="11" fillId="5" borderId="46" xfId="0" applyFont="1" applyFill="1" applyBorder="1" applyAlignment="1">
      <alignment horizontal="right" vertical="center" wrapText="1"/>
    </xf>
    <xf numFmtId="0" fontId="11" fillId="5" borderId="44" xfId="0" applyFont="1" applyFill="1" applyBorder="1" applyAlignment="1">
      <alignment horizontal="right" vertical="center" wrapText="1"/>
    </xf>
    <xf numFmtId="0" fontId="11" fillId="5" borderId="45" xfId="0" applyFont="1" applyFill="1" applyBorder="1" applyAlignment="1">
      <alignment horizontal="right" vertical="center" wrapText="1"/>
    </xf>
    <xf numFmtId="0" fontId="11" fillId="5" borderId="47" xfId="0" applyFont="1" applyFill="1" applyBorder="1" applyAlignment="1">
      <alignment horizontal="right" vertical="center" wrapText="1"/>
    </xf>
    <xf numFmtId="0" fontId="11" fillId="5" borderId="28" xfId="0" applyFont="1" applyFill="1" applyBorder="1" applyAlignment="1">
      <alignment horizontal="right" vertical="center" wrapText="1"/>
    </xf>
    <xf numFmtId="0" fontId="11" fillId="5" borderId="48" xfId="0" applyFont="1" applyFill="1" applyBorder="1" applyAlignment="1">
      <alignment horizontal="right" vertical="center" wrapText="1"/>
    </xf>
    <xf numFmtId="0" fontId="11" fillId="4" borderId="43" xfId="0" applyFont="1" applyFill="1" applyBorder="1" applyAlignment="1">
      <alignment horizontal="left" vertical="center" wrapText="1"/>
    </xf>
    <xf numFmtId="0" fontId="11" fillId="4" borderId="44" xfId="0" applyFont="1" applyFill="1" applyBorder="1" applyAlignment="1">
      <alignment horizontal="left" vertical="center" wrapText="1"/>
    </xf>
    <xf numFmtId="0" fontId="11" fillId="4" borderId="49" xfId="0" applyFont="1" applyFill="1" applyBorder="1" applyAlignment="1">
      <alignment horizontal="left" vertical="center" wrapText="1"/>
    </xf>
    <xf numFmtId="0" fontId="11" fillId="4" borderId="38" xfId="0" applyFont="1" applyFill="1" applyBorder="1" applyAlignment="1">
      <alignment horizontal="left" vertical="center" wrapText="1"/>
    </xf>
    <xf numFmtId="0" fontId="11" fillId="4" borderId="28" xfId="0" applyFont="1" applyFill="1" applyBorder="1" applyAlignment="1">
      <alignment horizontal="left" vertical="center" wrapText="1"/>
    </xf>
    <xf numFmtId="0" fontId="11" fillId="4" borderId="29" xfId="0" applyFont="1" applyFill="1" applyBorder="1" applyAlignment="1">
      <alignment horizontal="left" vertical="center" wrapText="1"/>
    </xf>
    <xf numFmtId="0" fontId="35" fillId="4" borderId="8" xfId="0" applyFont="1" applyFill="1" applyBorder="1" applyAlignment="1">
      <alignment horizontal="center" vertical="center" wrapText="1"/>
    </xf>
    <xf numFmtId="0" fontId="35" fillId="4" borderId="6"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0" borderId="51" xfId="0" applyFont="1" applyFill="1" applyBorder="1" applyAlignment="1">
      <alignment horizontal="justify" vertical="center" wrapText="1"/>
    </xf>
    <xf numFmtId="0" fontId="6" fillId="0" borderId="52" xfId="0" applyFont="1" applyFill="1" applyBorder="1" applyAlignment="1">
      <alignment horizontal="justify" vertical="center" wrapText="1"/>
    </xf>
    <xf numFmtId="0" fontId="6" fillId="0" borderId="53" xfId="0" applyFont="1" applyFill="1" applyBorder="1" applyAlignment="1">
      <alignment horizontal="justify"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6" fillId="5" borderId="14" xfId="0" applyFont="1" applyFill="1" applyBorder="1" applyAlignment="1">
      <alignment horizontal="center" vertical="center"/>
    </xf>
    <xf numFmtId="0" fontId="6" fillId="5" borderId="30" xfId="0" applyFont="1" applyFill="1" applyBorder="1" applyAlignment="1">
      <alignment horizontal="center" vertical="center"/>
    </xf>
    <xf numFmtId="0" fontId="6" fillId="5" borderId="37" xfId="0" applyFont="1" applyFill="1" applyBorder="1" applyAlignment="1">
      <alignment horizontal="center" vertical="center"/>
    </xf>
    <xf numFmtId="0" fontId="6" fillId="5" borderId="24" xfId="0" applyFont="1" applyFill="1" applyBorder="1" applyAlignment="1" applyProtection="1">
      <alignment horizontal="center" vertical="center" wrapText="1"/>
      <protection locked="0"/>
    </xf>
    <xf numFmtId="0" fontId="6" fillId="5" borderId="0"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0" fontId="6" fillId="5" borderId="26" xfId="0" applyFont="1" applyFill="1" applyBorder="1" applyAlignment="1" applyProtection="1">
      <alignment horizontal="center" vertical="center" wrapText="1"/>
      <protection locked="0"/>
    </xf>
    <xf numFmtId="0" fontId="6" fillId="5" borderId="27" xfId="0" applyFont="1" applyFill="1" applyBorder="1" applyAlignment="1" applyProtection="1">
      <alignment horizontal="center" vertical="center" wrapText="1"/>
      <protection locked="0"/>
    </xf>
    <xf numFmtId="0" fontId="6" fillId="5" borderId="33" xfId="0" applyFont="1" applyFill="1" applyBorder="1" applyAlignment="1" applyProtection="1">
      <alignment horizontal="center" vertical="center" wrapText="1"/>
      <protection locked="0"/>
    </xf>
    <xf numFmtId="174" fontId="1" fillId="4" borderId="42" xfId="0" applyNumberFormat="1" applyFont="1" applyFill="1" applyBorder="1" applyAlignment="1">
      <alignment horizontal="center"/>
    </xf>
    <xf numFmtId="174" fontId="1" fillId="4" borderId="22" xfId="0" applyNumberFormat="1" applyFont="1" applyFill="1" applyBorder="1" applyAlignment="1">
      <alignment horizontal="center"/>
    </xf>
    <xf numFmtId="174" fontId="1" fillId="4" borderId="23" xfId="0" applyNumberFormat="1" applyFont="1" applyFill="1" applyBorder="1" applyAlignment="1">
      <alignment horizontal="center"/>
    </xf>
    <xf numFmtId="174" fontId="1" fillId="4" borderId="41" xfId="0" applyNumberFormat="1" applyFont="1" applyFill="1" applyBorder="1" applyAlignment="1">
      <alignment horizontal="center"/>
    </xf>
    <xf numFmtId="174" fontId="1" fillId="4" borderId="0" xfId="0" applyNumberFormat="1" applyFont="1" applyFill="1" applyBorder="1" applyAlignment="1">
      <alignment horizontal="center"/>
    </xf>
    <xf numFmtId="174" fontId="1" fillId="4" borderId="9" xfId="0" applyNumberFormat="1" applyFont="1" applyFill="1" applyBorder="1" applyAlignment="1">
      <alignment horizontal="center"/>
    </xf>
    <xf numFmtId="174" fontId="1" fillId="4" borderId="36" xfId="0" applyNumberFormat="1" applyFont="1" applyFill="1" applyBorder="1" applyAlignment="1">
      <alignment horizontal="center"/>
    </xf>
    <xf numFmtId="174" fontId="1" fillId="4" borderId="27" xfId="0" applyNumberFormat="1" applyFont="1" applyFill="1" applyBorder="1" applyAlignment="1">
      <alignment horizontal="center"/>
    </xf>
    <xf numFmtId="174" fontId="1" fillId="4" borderId="33" xfId="0" applyNumberFormat="1" applyFont="1" applyFill="1" applyBorder="1" applyAlignment="1">
      <alignment horizontal="center"/>
    </xf>
    <xf numFmtId="0" fontId="6" fillId="0" borderId="58"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60" xfId="0" applyFont="1" applyFill="1" applyBorder="1" applyAlignment="1">
      <alignment horizontal="center" vertical="center" wrapText="1"/>
    </xf>
    <xf numFmtId="171" fontId="5" fillId="0" borderId="11" xfId="0" applyNumberFormat="1" applyFont="1" applyFill="1" applyBorder="1" applyAlignment="1">
      <alignment horizontal="justify" vertical="top" wrapText="1"/>
    </xf>
    <xf numFmtId="0" fontId="5" fillId="0" borderId="54" xfId="0" applyFont="1" applyFill="1" applyBorder="1" applyAlignment="1">
      <alignment horizontal="left" vertical="center" wrapText="1"/>
    </xf>
    <xf numFmtId="0" fontId="5" fillId="0" borderId="56" xfId="0" applyFont="1" applyFill="1" applyBorder="1" applyAlignment="1">
      <alignment horizontal="left" vertical="center" wrapText="1"/>
    </xf>
    <xf numFmtId="0" fontId="5" fillId="4" borderId="51" xfId="16" applyFont="1" applyFill="1" applyBorder="1" applyAlignment="1">
      <alignment horizontal="center" vertical="center" wrapText="1"/>
    </xf>
    <xf numFmtId="0" fontId="5" fillId="4" borderId="53" xfId="16" applyFont="1" applyFill="1" applyBorder="1" applyAlignment="1">
      <alignment horizontal="center" vertical="center" wrapText="1"/>
    </xf>
    <xf numFmtId="0" fontId="5" fillId="4" borderId="51" xfId="0" applyFont="1" applyFill="1" applyBorder="1" applyAlignment="1" applyProtection="1">
      <alignment horizontal="center" vertical="center" wrapText="1"/>
      <protection locked="0"/>
    </xf>
    <xf numFmtId="0" fontId="5" fillId="4" borderId="53" xfId="0" applyFont="1" applyFill="1" applyBorder="1" applyAlignment="1" applyProtection="1">
      <alignment horizontal="center" vertical="center" wrapText="1"/>
      <protection locked="0"/>
    </xf>
    <xf numFmtId="0" fontId="5" fillId="0" borderId="51" xfId="16" applyFont="1" applyFill="1" applyBorder="1" applyAlignment="1">
      <alignment horizontal="left" vertical="top" wrapText="1"/>
    </xf>
    <xf numFmtId="0" fontId="5" fillId="0" borderId="53" xfId="16" applyFont="1" applyFill="1" applyBorder="1" applyAlignment="1">
      <alignment horizontal="left" vertical="top" wrapText="1"/>
    </xf>
    <xf numFmtId="10" fontId="16" fillId="0" borderId="51" xfId="0" applyNumberFormat="1" applyFont="1" applyFill="1" applyBorder="1" applyAlignment="1" applyProtection="1">
      <alignment horizontal="center" vertical="center" wrapText="1"/>
      <protection locked="0"/>
    </xf>
    <xf numFmtId="10" fontId="16" fillId="0" borderId="53" xfId="0" applyNumberFormat="1" applyFont="1" applyFill="1" applyBorder="1" applyAlignment="1" applyProtection="1">
      <alignment horizontal="center" vertical="center" wrapText="1"/>
      <protection locked="0"/>
    </xf>
    <xf numFmtId="10" fontId="17" fillId="0" borderId="34" xfId="0" applyNumberFormat="1" applyFont="1" applyFill="1" applyBorder="1" applyAlignment="1" applyProtection="1">
      <alignment horizontal="center" vertical="center" wrapText="1"/>
      <protection locked="0"/>
    </xf>
    <xf numFmtId="10" fontId="17" fillId="0" borderId="35" xfId="0" applyNumberFormat="1" applyFont="1" applyFill="1" applyBorder="1" applyAlignment="1" applyProtection="1">
      <alignment horizontal="center" vertical="center" wrapText="1"/>
      <protection locked="0"/>
    </xf>
    <xf numFmtId="171" fontId="5" fillId="0" borderId="19" xfId="0" applyNumberFormat="1" applyFont="1" applyFill="1" applyBorder="1" applyAlignment="1">
      <alignment horizontal="left" vertical="top" wrapText="1"/>
    </xf>
    <xf numFmtId="171" fontId="5" fillId="0" borderId="50" xfId="0" applyNumberFormat="1" applyFont="1" applyFill="1" applyBorder="1" applyAlignment="1">
      <alignment horizontal="left" vertical="top" wrapText="1"/>
    </xf>
    <xf numFmtId="0" fontId="5" fillId="0" borderId="52" xfId="16" applyFont="1" applyFill="1" applyBorder="1" applyAlignment="1">
      <alignment horizontal="left" vertical="top" wrapText="1"/>
    </xf>
    <xf numFmtId="0" fontId="5" fillId="0" borderId="52" xfId="0" applyFont="1" applyFill="1" applyBorder="1" applyAlignment="1" applyProtection="1">
      <alignment horizontal="center" vertical="center" wrapText="1"/>
      <protection locked="0"/>
    </xf>
    <xf numFmtId="0" fontId="5" fillId="0" borderId="53" xfId="0" applyFont="1" applyFill="1" applyBorder="1" applyAlignment="1" applyProtection="1">
      <alignment horizontal="center" vertical="center" wrapText="1"/>
      <protection locked="0"/>
    </xf>
    <xf numFmtId="0" fontId="15" fillId="0" borderId="51" xfId="0" applyFont="1" applyBorder="1" applyAlignment="1" applyProtection="1">
      <alignment horizontal="center" vertical="center" wrapText="1"/>
      <protection locked="0"/>
    </xf>
    <xf numFmtId="0" fontId="15" fillId="0" borderId="52" xfId="0" applyFont="1" applyBorder="1" applyAlignment="1" applyProtection="1">
      <alignment horizontal="center" vertical="center" wrapText="1"/>
      <protection locked="0"/>
    </xf>
    <xf numFmtId="0" fontId="5" fillId="4" borderId="34" xfId="0" applyFont="1" applyFill="1" applyBorder="1" applyAlignment="1" applyProtection="1">
      <alignment horizontal="center" vertical="center" wrapText="1"/>
      <protection locked="0"/>
    </xf>
    <xf numFmtId="0" fontId="5" fillId="4" borderId="35" xfId="0" applyFont="1" applyFill="1" applyBorder="1" applyAlignment="1" applyProtection="1">
      <alignment horizontal="center" vertical="center" wrapText="1"/>
      <protection locked="0"/>
    </xf>
    <xf numFmtId="0" fontId="5" fillId="0" borderId="58" xfId="16" applyFont="1" applyFill="1" applyBorder="1" applyAlignment="1">
      <alignment horizontal="left" vertical="top" wrapText="1"/>
    </xf>
    <xf numFmtId="0" fontId="5" fillId="0" borderId="59" xfId="16" applyFont="1" applyFill="1" applyBorder="1" applyAlignment="1">
      <alignment horizontal="left" vertical="top" wrapText="1"/>
    </xf>
    <xf numFmtId="0" fontId="5" fillId="0" borderId="52" xfId="0" applyFont="1" applyFill="1" applyBorder="1" applyAlignment="1">
      <alignment horizontal="center" vertical="center"/>
    </xf>
    <xf numFmtId="0" fontId="5" fillId="4" borderId="52" xfId="0" applyFont="1" applyFill="1" applyBorder="1" applyAlignment="1" applyProtection="1">
      <alignment horizontal="center" vertical="center" wrapText="1"/>
      <protection locked="0"/>
    </xf>
    <xf numFmtId="10" fontId="17" fillId="0" borderId="52" xfId="0" applyNumberFormat="1" applyFont="1" applyFill="1" applyBorder="1" applyAlignment="1" applyProtection="1">
      <alignment horizontal="center" vertical="center" wrapText="1"/>
      <protection locked="0"/>
    </xf>
    <xf numFmtId="0" fontId="5" fillId="0" borderId="60" xfId="16" applyFont="1" applyFill="1" applyBorder="1" applyAlignment="1">
      <alignment horizontal="left" vertical="top" wrapText="1"/>
    </xf>
    <xf numFmtId="0" fontId="5" fillId="0" borderId="51"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51" xfId="0" applyFont="1" applyFill="1" applyBorder="1" applyAlignment="1">
      <alignment horizontal="center" vertical="center"/>
    </xf>
    <xf numFmtId="10" fontId="16" fillId="0" borderId="52" xfId="0" applyNumberFormat="1" applyFont="1" applyFill="1" applyBorder="1" applyAlignment="1" applyProtection="1">
      <alignment horizontal="center" vertical="center" wrapText="1"/>
      <protection locked="0"/>
    </xf>
    <xf numFmtId="10" fontId="17" fillId="0" borderId="51" xfId="0" applyNumberFormat="1" applyFont="1" applyFill="1" applyBorder="1" applyAlignment="1" applyProtection="1">
      <alignment horizontal="center" vertical="center" wrapText="1"/>
      <protection locked="0"/>
    </xf>
    <xf numFmtId="171" fontId="5" fillId="0" borderId="58" xfId="0" applyNumberFormat="1" applyFont="1" applyFill="1" applyBorder="1" applyAlignment="1">
      <alignment horizontal="justify" vertical="top" wrapText="1"/>
    </xf>
    <xf numFmtId="171" fontId="5" fillId="0" borderId="59" xfId="0" applyNumberFormat="1" applyFont="1" applyFill="1" applyBorder="1" applyAlignment="1">
      <alignment horizontal="justify" vertical="top" wrapText="1"/>
    </xf>
    <xf numFmtId="0" fontId="5" fillId="0" borderId="53" xfId="0" applyFont="1" applyFill="1" applyBorder="1" applyAlignment="1">
      <alignment horizontal="center" vertical="center"/>
    </xf>
    <xf numFmtId="171" fontId="46" fillId="0" borderId="60" xfId="0" applyNumberFormat="1" applyFont="1" applyFill="1" applyBorder="1" applyAlignment="1">
      <alignment horizontal="justify" vertical="top" wrapText="1"/>
    </xf>
    <xf numFmtId="10" fontId="17" fillId="0" borderId="53" xfId="0" applyNumberFormat="1" applyFont="1" applyFill="1" applyBorder="1" applyAlignment="1" applyProtection="1">
      <alignment horizontal="center" vertical="center" wrapText="1"/>
      <protection locked="0"/>
    </xf>
    <xf numFmtId="0" fontId="5" fillId="0" borderId="54" xfId="16" applyFont="1" applyFill="1" applyBorder="1" applyAlignment="1">
      <alignment horizontal="center" vertical="center" wrapText="1"/>
    </xf>
    <xf numFmtId="0" fontId="5" fillId="0" borderId="55" xfId="16" applyFont="1" applyFill="1" applyBorder="1" applyAlignment="1">
      <alignment horizontal="center" vertical="center" wrapText="1"/>
    </xf>
    <xf numFmtId="0" fontId="5" fillId="0" borderId="56" xfId="16" applyFont="1" applyFill="1" applyBorder="1" applyAlignment="1">
      <alignment horizontal="center" vertical="center" wrapText="1"/>
    </xf>
    <xf numFmtId="10" fontId="17" fillId="0" borderId="61" xfId="0" applyNumberFormat="1" applyFont="1" applyFill="1" applyBorder="1" applyAlignment="1" applyProtection="1">
      <alignment horizontal="center" vertical="center" wrapText="1"/>
      <protection locked="0"/>
    </xf>
    <xf numFmtId="10" fontId="17" fillId="0" borderId="57" xfId="0" applyNumberFormat="1" applyFont="1" applyFill="1" applyBorder="1" applyAlignment="1" applyProtection="1">
      <alignment horizontal="center" vertical="center" wrapText="1"/>
      <protection locked="0"/>
    </xf>
    <xf numFmtId="0" fontId="5" fillId="4" borderId="61" xfId="0" applyFont="1" applyFill="1" applyBorder="1" applyAlignment="1" applyProtection="1">
      <alignment horizontal="center" vertical="center" wrapText="1"/>
      <protection locked="0"/>
    </xf>
    <xf numFmtId="0" fontId="5" fillId="4" borderId="57" xfId="0" applyFont="1" applyFill="1" applyBorder="1" applyAlignment="1" applyProtection="1">
      <alignment horizontal="center" vertical="center" wrapText="1"/>
      <protection locked="0"/>
    </xf>
    <xf numFmtId="0" fontId="5" fillId="0" borderId="55"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5" fillId="0" borderId="61" xfId="0" applyFont="1" applyFill="1" applyBorder="1" applyAlignment="1">
      <alignment horizontal="center" vertical="center" wrapText="1"/>
    </xf>
    <xf numFmtId="10" fontId="16" fillId="0" borderId="61" xfId="0" applyNumberFormat="1" applyFont="1" applyFill="1" applyBorder="1" applyAlignment="1" applyProtection="1">
      <alignment horizontal="center" vertical="center" wrapText="1"/>
      <protection locked="0"/>
    </xf>
    <xf numFmtId="0" fontId="5" fillId="0" borderId="61" xfId="16" applyFont="1" applyFill="1" applyBorder="1" applyAlignment="1">
      <alignment horizontal="left" vertical="top" wrapText="1"/>
    </xf>
    <xf numFmtId="0" fontId="5" fillId="0" borderId="61" xfId="0" applyFont="1" applyFill="1" applyBorder="1" applyAlignment="1">
      <alignment horizontal="center" vertical="center"/>
    </xf>
    <xf numFmtId="171" fontId="5" fillId="0" borderId="18" xfId="0" applyNumberFormat="1" applyFont="1" applyFill="1" applyBorder="1" applyAlignment="1">
      <alignment horizontal="justify" vertical="top" wrapText="1"/>
    </xf>
    <xf numFmtId="0" fontId="5" fillId="4" borderId="52" xfId="16" applyFont="1" applyFill="1" applyBorder="1" applyAlignment="1">
      <alignment horizontal="center" vertical="center" wrapText="1"/>
    </xf>
    <xf numFmtId="171" fontId="5" fillId="0" borderId="62" xfId="0" applyNumberFormat="1" applyFont="1" applyFill="1" applyBorder="1" applyAlignment="1">
      <alignment horizontal="justify" vertical="top" wrapText="1"/>
    </xf>
    <xf numFmtId="171" fontId="5" fillId="0" borderId="50" xfId="0" applyNumberFormat="1" applyFont="1" applyFill="1" applyBorder="1" applyAlignment="1">
      <alignment horizontal="justify" vertical="top" wrapText="1"/>
    </xf>
    <xf numFmtId="0" fontId="45" fillId="0" borderId="58" xfId="0" applyFont="1" applyFill="1" applyBorder="1" applyAlignment="1">
      <alignment horizontal="justify" vertical="top" wrapText="1"/>
    </xf>
    <xf numFmtId="0" fontId="45" fillId="0" borderId="59" xfId="0" applyFont="1" applyFill="1" applyBorder="1" applyAlignment="1">
      <alignment horizontal="justify" vertical="top" wrapText="1"/>
    </xf>
    <xf numFmtId="0" fontId="5" fillId="0" borderId="59" xfId="0" applyFont="1" applyFill="1" applyBorder="1" applyAlignment="1">
      <alignment horizontal="justify" vertical="top" wrapText="1"/>
    </xf>
    <xf numFmtId="0" fontId="45" fillId="0" borderId="60" xfId="0" applyFont="1" applyFill="1" applyBorder="1" applyAlignment="1">
      <alignment horizontal="justify" vertical="top" wrapText="1"/>
    </xf>
    <xf numFmtId="0" fontId="4" fillId="5" borderId="3" xfId="16" applyFont="1" applyFill="1" applyBorder="1" applyAlignment="1">
      <alignment horizontal="center" vertical="center" wrapText="1"/>
    </xf>
    <xf numFmtId="0" fontId="4" fillId="5" borderId="10" xfId="16" applyFont="1" applyFill="1" applyBorder="1" applyAlignment="1">
      <alignment horizontal="center" vertical="center" wrapText="1"/>
    </xf>
    <xf numFmtId="0" fontId="4" fillId="5" borderId="12" xfId="16"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35" fillId="4" borderId="16"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35" fillId="4" borderId="11" xfId="0" applyFont="1" applyFill="1" applyBorder="1" applyAlignment="1">
      <alignment horizontal="center" vertical="center" wrapText="1"/>
    </xf>
    <xf numFmtId="0" fontId="4" fillId="5" borderId="34" xfId="16" applyFont="1" applyFill="1" applyBorder="1" applyAlignment="1">
      <alignment horizontal="center" vertical="center" wrapText="1"/>
    </xf>
    <xf numFmtId="0" fontId="4" fillId="5" borderId="35" xfId="16" applyFont="1" applyFill="1" applyBorder="1" applyAlignment="1">
      <alignment horizontal="center" vertical="center" wrapText="1"/>
    </xf>
    <xf numFmtId="0" fontId="15" fillId="5" borderId="14" xfId="16" applyFont="1" applyFill="1" applyBorder="1" applyAlignment="1">
      <alignment horizontal="center" vertical="center" wrapText="1"/>
    </xf>
    <xf numFmtId="0" fontId="15" fillId="5" borderId="37" xfId="16" applyFont="1" applyFill="1" applyBorder="1" applyAlignment="1">
      <alignment horizontal="center" vertical="center" wrapText="1"/>
    </xf>
    <xf numFmtId="0" fontId="11" fillId="5" borderId="29" xfId="0" applyFont="1" applyFill="1" applyBorder="1" applyAlignment="1">
      <alignment horizontal="right" vertical="center" wrapText="1"/>
    </xf>
    <xf numFmtId="0" fontId="11" fillId="4" borderId="22" xfId="0" applyFont="1" applyFill="1" applyBorder="1" applyAlignment="1">
      <alignment horizontal="left" vertical="center" wrapText="1"/>
    </xf>
    <xf numFmtId="0" fontId="11" fillId="5" borderId="31" xfId="0" applyFont="1" applyFill="1" applyBorder="1" applyAlignment="1">
      <alignment horizontal="right" vertical="center" wrapText="1"/>
    </xf>
    <xf numFmtId="0" fontId="4" fillId="5" borderId="21" xfId="16" applyFont="1" applyFill="1" applyBorder="1" applyAlignment="1">
      <alignment horizontal="center" vertical="center" wrapText="1"/>
    </xf>
    <xf numFmtId="0" fontId="4" fillId="5" borderId="26" xfId="16" applyFont="1" applyFill="1" applyBorder="1" applyAlignment="1">
      <alignment horizontal="center" vertical="center" wrapText="1"/>
    </xf>
    <xf numFmtId="0" fontId="4" fillId="5" borderId="4" xfId="16" applyFont="1" applyFill="1" applyBorder="1" applyAlignment="1">
      <alignment horizontal="center" vertical="center" wrapText="1"/>
    </xf>
    <xf numFmtId="0" fontId="5" fillId="4" borderId="51" xfId="16" applyFont="1" applyFill="1" applyBorder="1" applyAlignment="1">
      <alignment horizontal="justify" vertical="center" wrapText="1"/>
    </xf>
    <xf numFmtId="0" fontId="5" fillId="4" borderId="52" xfId="16" applyFont="1" applyFill="1" applyBorder="1" applyAlignment="1">
      <alignment horizontal="justify" vertical="center" wrapText="1"/>
    </xf>
    <xf numFmtId="0" fontId="5" fillId="4" borderId="53" xfId="16" applyFont="1" applyFill="1" applyBorder="1" applyAlignment="1">
      <alignment horizontal="justify" vertical="center" wrapText="1"/>
    </xf>
    <xf numFmtId="0" fontId="5" fillId="0" borderId="51" xfId="0" applyFont="1" applyFill="1" applyBorder="1" applyAlignment="1" applyProtection="1">
      <alignment horizontal="center" vertical="center" wrapText="1"/>
      <protection locked="0"/>
    </xf>
    <xf numFmtId="171" fontId="5" fillId="0" borderId="58" xfId="0" applyNumberFormat="1" applyFont="1" applyFill="1" applyBorder="1" applyAlignment="1">
      <alignment horizontal="left" vertical="top" wrapText="1"/>
    </xf>
    <xf numFmtId="171" fontId="5" fillId="0" borderId="59" xfId="0" applyNumberFormat="1" applyFont="1" applyFill="1" applyBorder="1" applyAlignment="1">
      <alignment horizontal="left" vertical="top" wrapText="1"/>
    </xf>
    <xf numFmtId="171" fontId="5" fillId="0" borderId="60" xfId="0" applyNumberFormat="1" applyFont="1" applyFill="1" applyBorder="1" applyAlignment="1">
      <alignment horizontal="left" vertical="top" wrapText="1"/>
    </xf>
    <xf numFmtId="0" fontId="30" fillId="4" borderId="47" xfId="0" applyFont="1" applyFill="1" applyBorder="1" applyAlignment="1">
      <alignment horizontal="left" vertical="center" wrapText="1"/>
    </xf>
    <xf numFmtId="0" fontId="4" fillId="5" borderId="13" xfId="16" applyFont="1" applyFill="1" applyBorder="1" applyAlignment="1">
      <alignment horizontal="center" vertical="center" wrapText="1"/>
    </xf>
    <xf numFmtId="0" fontId="15" fillId="0" borderId="53" xfId="0" applyFont="1" applyBorder="1" applyAlignment="1" applyProtection="1">
      <alignment horizontal="center" vertical="center" wrapText="1"/>
      <protection locked="0"/>
    </xf>
    <xf numFmtId="0" fontId="5" fillId="0" borderId="51" xfId="16" applyFont="1" applyFill="1" applyBorder="1" applyAlignment="1">
      <alignment horizontal="center" vertical="center" wrapText="1"/>
    </xf>
    <xf numFmtId="0" fontId="5" fillId="0" borderId="52" xfId="16" applyFont="1" applyFill="1" applyBorder="1" applyAlignment="1">
      <alignment horizontal="center" vertical="center" wrapText="1"/>
    </xf>
    <xf numFmtId="0" fontId="5" fillId="0" borderId="53" xfId="16" applyFont="1" applyFill="1" applyBorder="1" applyAlignment="1">
      <alignment horizontal="center" vertical="center" wrapText="1"/>
    </xf>
    <xf numFmtId="174" fontId="5" fillId="4" borderId="3" xfId="30" applyNumberFormat="1" applyFont="1" applyFill="1" applyBorder="1" applyAlignment="1">
      <alignment horizontal="center" vertical="center" wrapText="1"/>
    </xf>
    <xf numFmtId="174" fontId="5" fillId="4" borderId="1" xfId="30" applyNumberFormat="1" applyFont="1" applyFill="1" applyBorder="1" applyAlignment="1">
      <alignment horizontal="center" vertical="center" wrapText="1"/>
    </xf>
    <xf numFmtId="174" fontId="5" fillId="4" borderId="10" xfId="30" applyNumberFormat="1" applyFont="1" applyFill="1" applyBorder="1" applyAlignment="1">
      <alignment horizontal="center" vertical="center" wrapText="1"/>
    </xf>
    <xf numFmtId="174" fontId="5" fillId="4" borderId="11" xfId="30" applyNumberFormat="1" applyFont="1" applyFill="1" applyBorder="1" applyAlignment="1">
      <alignment horizontal="center" vertical="center" wrapText="1"/>
    </xf>
    <xf numFmtId="0" fontId="45" fillId="0" borderId="1"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1" xfId="0" applyFont="1" applyBorder="1" applyAlignment="1">
      <alignment horizontal="center" vertical="center"/>
    </xf>
    <xf numFmtId="0" fontId="45" fillId="0" borderId="4" xfId="0" applyFont="1" applyBorder="1" applyAlignment="1">
      <alignment horizontal="center" vertical="center"/>
    </xf>
    <xf numFmtId="0" fontId="45" fillId="0" borderId="1" xfId="0" applyFont="1" applyFill="1" applyBorder="1" applyAlignment="1">
      <alignment horizontal="center" vertical="center"/>
    </xf>
    <xf numFmtId="0" fontId="45" fillId="0" borderId="4" xfId="0" applyFont="1" applyFill="1" applyBorder="1" applyAlignment="1">
      <alignment horizontal="center" vertical="center"/>
    </xf>
    <xf numFmtId="0" fontId="45" fillId="0" borderId="11" xfId="0" applyFont="1" applyBorder="1" applyAlignment="1">
      <alignment horizontal="center" vertical="center"/>
    </xf>
    <xf numFmtId="0" fontId="45" fillId="0" borderId="12" xfId="0" applyFont="1" applyBorder="1" applyAlignment="1">
      <alignment horizontal="center" vertical="center"/>
    </xf>
    <xf numFmtId="0" fontId="45" fillId="0" borderId="72" xfId="0" applyFont="1" applyFill="1" applyBorder="1" applyAlignment="1">
      <alignment horizontal="center" vertical="center"/>
    </xf>
    <xf numFmtId="0" fontId="45" fillId="0" borderId="71" xfId="0" applyFont="1" applyFill="1" applyBorder="1" applyAlignment="1">
      <alignment horizontal="center" vertical="center"/>
    </xf>
    <xf numFmtId="0" fontId="45" fillId="0" borderId="13" xfId="0" applyFont="1" applyFill="1" applyBorder="1" applyAlignment="1">
      <alignment horizontal="center" vertical="center"/>
    </xf>
    <xf numFmtId="0" fontId="45" fillId="0" borderId="72" xfId="0" applyFont="1" applyFill="1" applyBorder="1" applyAlignment="1">
      <alignment horizontal="center" vertical="center" wrapText="1"/>
    </xf>
    <xf numFmtId="0" fontId="45" fillId="0" borderId="71" xfId="0" applyFont="1" applyFill="1" applyBorder="1" applyAlignment="1">
      <alignment horizontal="center" vertical="center" wrapText="1"/>
    </xf>
    <xf numFmtId="0" fontId="45" fillId="0" borderId="13" xfId="0" applyFont="1" applyFill="1" applyBorder="1" applyAlignment="1">
      <alignment horizontal="center" vertical="center" wrapText="1"/>
    </xf>
    <xf numFmtId="0" fontId="52" fillId="0" borderId="3" xfId="0" applyFont="1" applyFill="1" applyBorder="1" applyAlignment="1">
      <alignment horizontal="center" vertical="center" wrapText="1"/>
    </xf>
    <xf numFmtId="0" fontId="52" fillId="0" borderId="1" xfId="0" applyFont="1" applyFill="1" applyBorder="1" applyAlignment="1">
      <alignment horizontal="center" vertical="center" wrapText="1"/>
    </xf>
    <xf numFmtId="0" fontId="52" fillId="4" borderId="1" xfId="19" applyFont="1" applyFill="1" applyBorder="1" applyAlignment="1">
      <alignment horizontal="center" vertical="center" wrapText="1"/>
    </xf>
    <xf numFmtId="0" fontId="52" fillId="4" borderId="4" xfId="19" applyFont="1" applyFill="1" applyBorder="1" applyAlignment="1">
      <alignment horizontal="center" vertical="center" wrapText="1"/>
    </xf>
    <xf numFmtId="0" fontId="45" fillId="4" borderId="3" xfId="0" applyFont="1" applyFill="1" applyBorder="1" applyAlignment="1">
      <alignment horizontal="center" vertical="center" wrapText="1"/>
    </xf>
    <xf numFmtId="0" fontId="45" fillId="4" borderId="1" xfId="0" applyFont="1" applyFill="1" applyBorder="1" applyAlignment="1">
      <alignment horizontal="center" vertical="center" wrapText="1"/>
    </xf>
    <xf numFmtId="1" fontId="45" fillId="4" borderId="3" xfId="0" applyNumberFormat="1" applyFont="1" applyFill="1" applyBorder="1" applyAlignment="1">
      <alignment horizontal="center" vertical="center" wrapText="1"/>
    </xf>
    <xf numFmtId="1" fontId="45" fillId="4" borderId="1" xfId="0" applyNumberFormat="1" applyFont="1" applyFill="1" applyBorder="1" applyAlignment="1">
      <alignment horizontal="center" vertical="center" wrapText="1"/>
    </xf>
    <xf numFmtId="3" fontId="45" fillId="4" borderId="3" xfId="0" applyNumberFormat="1" applyFont="1" applyFill="1" applyBorder="1" applyAlignment="1">
      <alignment horizontal="center" vertical="center" wrapText="1"/>
    </xf>
    <xf numFmtId="3" fontId="45" fillId="4" borderId="1" xfId="0" applyNumberFormat="1" applyFont="1" applyFill="1" applyBorder="1" applyAlignment="1">
      <alignment horizontal="center" vertical="center" wrapText="1"/>
    </xf>
    <xf numFmtId="0" fontId="45" fillId="0" borderId="15" xfId="0" applyFont="1" applyFill="1" applyBorder="1" applyAlignment="1">
      <alignment horizontal="center" vertical="center"/>
    </xf>
    <xf numFmtId="0" fontId="45" fillId="0" borderId="16" xfId="0" applyFont="1" applyFill="1" applyBorder="1" applyAlignment="1">
      <alignment horizontal="center" vertical="center"/>
    </xf>
    <xf numFmtId="0" fontId="45" fillId="0" borderId="17" xfId="0" applyFont="1" applyFill="1" applyBorder="1" applyAlignment="1">
      <alignment horizontal="center" vertical="center"/>
    </xf>
    <xf numFmtId="0" fontId="52" fillId="0" borderId="3" xfId="0" applyFont="1" applyFill="1" applyBorder="1" applyAlignment="1">
      <alignment vertical="center" wrapText="1"/>
    </xf>
    <xf numFmtId="0" fontId="52" fillId="0" borderId="1" xfId="0" applyFont="1" applyFill="1" applyBorder="1" applyAlignment="1">
      <alignment vertical="center" wrapText="1"/>
    </xf>
    <xf numFmtId="0" fontId="52" fillId="0" borderId="4" xfId="0" applyFont="1" applyFill="1" applyBorder="1" applyAlignment="1">
      <alignment vertical="center" wrapText="1"/>
    </xf>
    <xf numFmtId="0" fontId="5" fillId="0" borderId="3" xfId="19" applyFont="1" applyFill="1" applyBorder="1" applyAlignment="1">
      <alignment horizontal="center" vertical="center" wrapText="1"/>
    </xf>
    <xf numFmtId="0" fontId="5" fillId="0" borderId="1" xfId="19"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1" xfId="0" applyFont="1" applyFill="1" applyBorder="1" applyAlignment="1">
      <alignment horizontal="center" vertical="center" wrapText="1"/>
    </xf>
    <xf numFmtId="41" fontId="45" fillId="4" borderId="11" xfId="33" applyFont="1" applyFill="1" applyBorder="1" applyAlignment="1">
      <alignment horizontal="center" vertical="center" wrapText="1"/>
    </xf>
    <xf numFmtId="3" fontId="5" fillId="0" borderId="1" xfId="19" applyNumberFormat="1" applyFont="1" applyFill="1" applyBorder="1" applyAlignment="1">
      <alignment horizontal="center" vertical="center" wrapText="1"/>
    </xf>
    <xf numFmtId="0" fontId="45" fillId="0" borderId="2" xfId="0" applyFont="1" applyBorder="1" applyAlignment="1">
      <alignment horizontal="center" vertical="center"/>
    </xf>
    <xf numFmtId="0" fontId="45" fillId="0" borderId="2" xfId="0" applyFont="1" applyFill="1" applyBorder="1" applyAlignment="1">
      <alignment horizontal="center" vertical="center"/>
    </xf>
    <xf numFmtId="41" fontId="45" fillId="0" borderId="11" xfId="0" applyNumberFormat="1" applyFont="1" applyBorder="1" applyAlignment="1">
      <alignment horizontal="center" vertical="center"/>
    </xf>
    <xf numFmtId="0" fontId="45" fillId="0" borderId="18" xfId="0" applyFont="1" applyBorder="1" applyAlignment="1">
      <alignment horizontal="center" vertical="center"/>
    </xf>
    <xf numFmtId="174" fontId="5" fillId="4" borderId="18" xfId="30" applyNumberFormat="1" applyFont="1" applyFill="1" applyBorder="1" applyAlignment="1">
      <alignment horizontal="center" vertical="center" wrapText="1"/>
    </xf>
    <xf numFmtId="174" fontId="5" fillId="4" borderId="20" xfId="30" applyNumberFormat="1" applyFont="1" applyFill="1" applyBorder="1" applyAlignment="1">
      <alignment horizontal="center" vertical="center" wrapText="1"/>
    </xf>
    <xf numFmtId="174" fontId="5" fillId="4" borderId="64" xfId="30" applyNumberFormat="1" applyFont="1" applyFill="1" applyBorder="1" applyAlignment="1">
      <alignment horizontal="center" vertical="center" wrapText="1"/>
    </xf>
    <xf numFmtId="41" fontId="45" fillId="6" borderId="11" xfId="33" applyFont="1" applyFill="1" applyBorder="1" applyAlignment="1">
      <alignment horizontal="center" vertical="center" wrapText="1"/>
    </xf>
    <xf numFmtId="0" fontId="5" fillId="4" borderId="1" xfId="19" applyFont="1" applyFill="1" applyBorder="1" applyAlignment="1">
      <alignment horizontal="center" vertical="center" wrapText="1"/>
    </xf>
    <xf numFmtId="3" fontId="5" fillId="4" borderId="1" xfId="19" applyNumberFormat="1" applyFont="1" applyFill="1" applyBorder="1" applyAlignment="1">
      <alignment horizontal="center" vertical="center" wrapText="1"/>
    </xf>
    <xf numFmtId="0" fontId="15" fillId="5" borderId="15" xfId="19" applyFont="1" applyFill="1" applyBorder="1" applyAlignment="1">
      <alignment horizontal="center" vertical="center" wrapText="1"/>
    </xf>
    <xf numFmtId="0" fontId="15" fillId="5" borderId="17" xfId="19" applyFont="1" applyFill="1" applyBorder="1" applyAlignment="1">
      <alignment horizontal="center" vertical="center" wrapText="1"/>
    </xf>
    <xf numFmtId="0" fontId="15" fillId="5" borderId="3" xfId="19" applyFont="1" applyFill="1" applyBorder="1" applyAlignment="1">
      <alignment horizontal="center" vertical="center" wrapText="1"/>
    </xf>
    <xf numFmtId="0" fontId="15" fillId="5" borderId="4" xfId="19" applyFont="1" applyFill="1" applyBorder="1" applyAlignment="1">
      <alignment horizontal="center" vertical="center" wrapText="1"/>
    </xf>
    <xf numFmtId="0" fontId="33" fillId="4" borderId="38" xfId="19" applyFont="1" applyFill="1" applyBorder="1" applyAlignment="1">
      <alignment vertical="center" wrapText="1"/>
    </xf>
    <xf numFmtId="0" fontId="33" fillId="4" borderId="28" xfId="19" applyFont="1" applyFill="1" applyBorder="1" applyAlignment="1">
      <alignment vertical="center" wrapText="1"/>
    </xf>
    <xf numFmtId="0" fontId="33" fillId="4" borderId="29" xfId="19" applyFont="1" applyFill="1" applyBorder="1" applyAlignment="1">
      <alignment vertical="center" wrapText="1"/>
    </xf>
    <xf numFmtId="0" fontId="54" fillId="5" borderId="39" xfId="19" applyFont="1" applyFill="1" applyBorder="1" applyAlignment="1">
      <alignment horizontal="right" vertical="center" wrapText="1"/>
    </xf>
    <xf numFmtId="0" fontId="54" fillId="5" borderId="30" xfId="19" applyFont="1" applyFill="1" applyBorder="1" applyAlignment="1">
      <alignment horizontal="right" vertical="center" wrapText="1"/>
    </xf>
    <xf numFmtId="0" fontId="54" fillId="5" borderId="37" xfId="19" applyFont="1" applyFill="1" applyBorder="1" applyAlignment="1">
      <alignment horizontal="right" vertical="center" wrapText="1"/>
    </xf>
    <xf numFmtId="0" fontId="54" fillId="5" borderId="47" xfId="19" applyFont="1" applyFill="1" applyBorder="1" applyAlignment="1">
      <alignment horizontal="right" vertical="center" wrapText="1"/>
    </xf>
    <xf numFmtId="0" fontId="54" fillId="5" borderId="28" xfId="19" applyFont="1" applyFill="1" applyBorder="1" applyAlignment="1">
      <alignment horizontal="right" vertical="center" wrapText="1"/>
    </xf>
    <xf numFmtId="0" fontId="54" fillId="5" borderId="48" xfId="19" applyFont="1" applyFill="1" applyBorder="1" applyAlignment="1">
      <alignment horizontal="right" vertical="center" wrapText="1"/>
    </xf>
    <xf numFmtId="0" fontId="11" fillId="0" borderId="15"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51" fillId="4" borderId="16" xfId="0" applyFont="1" applyFill="1" applyBorder="1" applyAlignment="1">
      <alignment horizontal="center" vertical="center" wrapText="1"/>
    </xf>
    <xf numFmtId="0" fontId="51" fillId="4" borderId="1" xfId="0" applyFont="1" applyFill="1" applyBorder="1" applyAlignment="1">
      <alignment horizontal="center" vertical="center" wrapText="1"/>
    </xf>
    <xf numFmtId="0" fontId="51" fillId="4" borderId="11"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7"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33" fillId="4" borderId="43" xfId="19" applyFont="1" applyFill="1" applyBorder="1" applyAlignment="1">
      <alignment vertical="center" wrapText="1"/>
    </xf>
    <xf numFmtId="0" fontId="33" fillId="4" borderId="44" xfId="19" applyFont="1" applyFill="1" applyBorder="1" applyAlignment="1">
      <alignment vertical="center" wrapText="1"/>
    </xf>
    <xf numFmtId="0" fontId="33" fillId="4" borderId="49" xfId="19" applyFont="1" applyFill="1" applyBorder="1" applyAlignment="1">
      <alignment vertical="center" wrapText="1"/>
    </xf>
    <xf numFmtId="0" fontId="15" fillId="5" borderId="10" xfId="19" applyFont="1" applyFill="1" applyBorder="1" applyAlignment="1">
      <alignment horizontal="center" vertical="center" wrapText="1"/>
    </xf>
    <xf numFmtId="41" fontId="45" fillId="4" borderId="10" xfId="33" applyFont="1" applyFill="1" applyBorder="1" applyAlignment="1">
      <alignment horizontal="center" vertical="center" wrapText="1"/>
    </xf>
    <xf numFmtId="0" fontId="15" fillId="5" borderId="14" xfId="19" applyFont="1" applyFill="1" applyBorder="1" applyAlignment="1">
      <alignment horizontal="center" vertical="center" wrapText="1"/>
    </xf>
    <xf numFmtId="0" fontId="15" fillId="5" borderId="30" xfId="19" applyFont="1" applyFill="1" applyBorder="1" applyAlignment="1">
      <alignment horizontal="center" vertical="center" wrapText="1"/>
    </xf>
    <xf numFmtId="0" fontId="45" fillId="0" borderId="70" xfId="0" applyFont="1" applyFill="1" applyBorder="1" applyAlignment="1">
      <alignment horizontal="center" vertical="center"/>
    </xf>
    <xf numFmtId="0" fontId="52" fillId="0" borderId="2" xfId="0" applyFont="1" applyFill="1" applyBorder="1" applyAlignment="1">
      <alignment vertical="center" wrapText="1"/>
    </xf>
    <xf numFmtId="0" fontId="52" fillId="0" borderId="1" xfId="19" applyFont="1" applyFill="1" applyBorder="1" applyAlignment="1">
      <alignment horizontal="center" vertical="center" wrapText="1"/>
    </xf>
    <xf numFmtId="0" fontId="52" fillId="0" borderId="2" xfId="19" applyFont="1" applyFill="1" applyBorder="1" applyAlignment="1">
      <alignment horizontal="center" vertical="center" wrapText="1"/>
    </xf>
    <xf numFmtId="0" fontId="52" fillId="0" borderId="4" xfId="19" applyFont="1" applyFill="1" applyBorder="1" applyAlignment="1">
      <alignment horizontal="center" vertical="center" wrapText="1"/>
    </xf>
    <xf numFmtId="0" fontId="45" fillId="0" borderId="2" xfId="0" applyFont="1" applyBorder="1" applyAlignment="1">
      <alignment horizontal="center" vertical="center" wrapText="1"/>
    </xf>
    <xf numFmtId="0" fontId="15" fillId="5" borderId="66" xfId="19" applyFont="1" applyFill="1" applyBorder="1" applyAlignment="1">
      <alignment horizontal="center" vertical="center" wrapText="1"/>
    </xf>
    <xf numFmtId="0" fontId="15" fillId="5" borderId="5" xfId="19" applyFont="1" applyFill="1" applyBorder="1" applyAlignment="1">
      <alignment horizontal="center" vertical="center" wrapText="1"/>
    </xf>
    <xf numFmtId="0" fontId="15" fillId="5" borderId="64" xfId="19" applyFont="1" applyFill="1" applyBorder="1" applyAlignment="1">
      <alignment horizontal="center" vertical="center" wrapText="1"/>
    </xf>
    <xf numFmtId="0" fontId="15" fillId="5" borderId="16" xfId="19" applyFont="1" applyFill="1" applyBorder="1" applyAlignment="1">
      <alignment horizontal="center" vertical="center" wrapText="1"/>
    </xf>
    <xf numFmtId="0" fontId="15" fillId="5" borderId="1" xfId="19" applyFont="1" applyFill="1" applyBorder="1" applyAlignment="1">
      <alignment horizontal="center" vertical="center" wrapText="1"/>
    </xf>
    <xf numFmtId="0" fontId="15" fillId="5" borderId="11" xfId="19" applyFont="1" applyFill="1" applyBorder="1" applyAlignment="1">
      <alignment horizontal="center" vertical="center" wrapText="1"/>
    </xf>
    <xf numFmtId="0" fontId="15" fillId="5" borderId="12" xfId="19" applyFont="1" applyFill="1" applyBorder="1" applyAlignment="1">
      <alignment horizontal="center" vertical="center" wrapText="1"/>
    </xf>
    <xf numFmtId="0" fontId="4" fillId="5" borderId="41"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65" xfId="0" applyFont="1" applyFill="1" applyBorder="1" applyAlignment="1">
      <alignment horizontal="center" vertical="center" wrapText="1"/>
    </xf>
    <xf numFmtId="0" fontId="52" fillId="0" borderId="4" xfId="0" applyFont="1" applyFill="1" applyBorder="1" applyAlignment="1">
      <alignment horizontal="center" vertical="center" wrapText="1"/>
    </xf>
  </cellXfs>
  <cellStyles count="34">
    <cellStyle name="Coma 2" xfId="1" xr:uid="{00000000-0005-0000-0000-000000000000}"/>
    <cellStyle name="Coma 2 2" xfId="2" xr:uid="{00000000-0005-0000-0000-000001000000}"/>
    <cellStyle name="Millares" xfId="3" builtinId="3"/>
    <cellStyle name="Millares [0] 2" xfId="33" xr:uid="{00000000-0005-0000-0000-000048000000}"/>
    <cellStyle name="Millares 2" xfId="4" xr:uid="{00000000-0005-0000-0000-000003000000}"/>
    <cellStyle name="Millares 2 2" xfId="5" xr:uid="{00000000-0005-0000-0000-000004000000}"/>
    <cellStyle name="Millares 2 3" xfId="30" xr:uid="{00000000-0005-0000-0000-000003000000}"/>
    <cellStyle name="Millares 3" xfId="6" xr:uid="{00000000-0005-0000-0000-000005000000}"/>
    <cellStyle name="Millares 3 2" xfId="7" xr:uid="{00000000-0005-0000-0000-000006000000}"/>
    <cellStyle name="Millares 3 3" xfId="31" xr:uid="{00000000-0005-0000-0000-000005000000}"/>
    <cellStyle name="Millares 4" xfId="8" xr:uid="{00000000-0005-0000-0000-000007000000}"/>
    <cellStyle name="Moneda" xfId="9" builtinId="4"/>
    <cellStyle name="Moneda [0]" xfId="27" builtinId="7"/>
    <cellStyle name="Moneda 2" xfId="10" xr:uid="{00000000-0005-0000-0000-000009000000}"/>
    <cellStyle name="Moneda 2 2" xfId="11" xr:uid="{00000000-0005-0000-0000-00000A000000}"/>
    <cellStyle name="Moneda 2 2 2" xfId="12" xr:uid="{00000000-0005-0000-0000-00000B000000}"/>
    <cellStyle name="Moneda 2 3" xfId="13" xr:uid="{00000000-0005-0000-0000-00000C000000}"/>
    <cellStyle name="Moneda 2 4" xfId="29" xr:uid="{7ED27E6C-DF11-2345-94AC-183253D52DD9}"/>
    <cellStyle name="Moneda 3" xfId="14" xr:uid="{00000000-0005-0000-0000-00000D000000}"/>
    <cellStyle name="Moneda 3 2" xfId="32" xr:uid="{00000000-0005-0000-0000-00000D000000}"/>
    <cellStyle name="Moneda 4" xfId="15" xr:uid="{00000000-0005-0000-0000-00000E000000}"/>
    <cellStyle name="Normal" xfId="0" builtinId="0"/>
    <cellStyle name="Normal 2" xfId="16" xr:uid="{00000000-0005-0000-0000-000010000000}"/>
    <cellStyle name="Normal 2 10" xfId="17" xr:uid="{00000000-0005-0000-0000-000011000000}"/>
    <cellStyle name="Normal 3" xfId="18" xr:uid="{00000000-0005-0000-0000-000012000000}"/>
    <cellStyle name="Normal 3 2" xfId="19" xr:uid="{00000000-0005-0000-0000-000013000000}"/>
    <cellStyle name="Normal 4 2" xfId="20" xr:uid="{00000000-0005-0000-0000-000014000000}"/>
    <cellStyle name="Porcentaje" xfId="21" builtinId="5"/>
    <cellStyle name="Porcentaje 2" xfId="24" xr:uid="{00000000-0005-0000-0000-000016000000}"/>
    <cellStyle name="Porcentaje 2 2" xfId="28" xr:uid="{A6FFA7DA-4F59-6C4D-BAB6-E8801FC4FF1D}"/>
    <cellStyle name="Porcentaje 3" xfId="25" xr:uid="{00000000-0005-0000-0000-000017000000}"/>
    <cellStyle name="Porcentaje 4" xfId="26" xr:uid="{00000000-0005-0000-0000-000018000000}"/>
    <cellStyle name="Porcentual 2" xfId="22" xr:uid="{00000000-0005-0000-0000-000019000000}"/>
    <cellStyle name="Porcentual 2 2" xfId="23" xr:uid="{00000000-0005-0000-0000-00001A000000}"/>
  </cellStyles>
  <dxfs count="0"/>
  <tableStyles count="0" defaultTableStyle="TableStyleMedium9" defaultPivotStyle="PivotStyleLight16"/>
  <colors>
    <mruColors>
      <color rgb="FF75DBFF"/>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microsoft.com/office/2017/10/relationships/person" Target="persons/person.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114299</xdr:rowOff>
    </xdr:from>
    <xdr:to>
      <xdr:col>6</xdr:col>
      <xdr:colOff>914400</xdr:colOff>
      <xdr:row>3</xdr:row>
      <xdr:rowOff>409868</xdr:rowOff>
    </xdr:to>
    <xdr:pic>
      <xdr:nvPicPr>
        <xdr:cNvPr id="3" name="Imagen 21" descr="logo 3">
          <a:extLst>
            <a:ext uri="{FF2B5EF4-FFF2-40B4-BE49-F238E27FC236}">
              <a16:creationId xmlns:a16="http://schemas.microsoft.com/office/drawing/2014/main" id="{D1C68006-53A6-47A7-AB56-74724F2CF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80999"/>
          <a:ext cx="6134100" cy="2543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804863</xdr:colOff>
      <xdr:row>0</xdr:row>
      <xdr:rowOff>109537</xdr:rowOff>
    </xdr:from>
    <xdr:to>
      <xdr:col>4</xdr:col>
      <xdr:colOff>985837</xdr:colOff>
      <xdr:row>2</xdr:row>
      <xdr:rowOff>405106</xdr:rowOff>
    </xdr:to>
    <xdr:pic>
      <xdr:nvPicPr>
        <xdr:cNvPr id="3" name="Imagen 21" descr="logo 3">
          <a:extLst>
            <a:ext uri="{FF2B5EF4-FFF2-40B4-BE49-F238E27FC236}">
              <a16:creationId xmlns:a16="http://schemas.microsoft.com/office/drawing/2014/main" id="{08FAAA7E-64EF-4E8C-9761-CEEDE2F7D2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863" y="109537"/>
          <a:ext cx="4729162" cy="1819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390526</xdr:colOff>
      <xdr:row>0</xdr:row>
      <xdr:rowOff>87312</xdr:rowOff>
    </xdr:from>
    <xdr:to>
      <xdr:col>2</xdr:col>
      <xdr:colOff>809625</xdr:colOff>
      <xdr:row>2</xdr:row>
      <xdr:rowOff>173129</xdr:rowOff>
    </xdr:to>
    <xdr:pic>
      <xdr:nvPicPr>
        <xdr:cNvPr id="3" name="Imagen 21" descr="logo 3">
          <a:extLst>
            <a:ext uri="{FF2B5EF4-FFF2-40B4-BE49-F238E27FC236}">
              <a16:creationId xmlns:a16="http://schemas.microsoft.com/office/drawing/2014/main" id="{C416B1A2-ED37-40CC-8F0F-D6D667536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6" y="87312"/>
          <a:ext cx="1768474" cy="1244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3</xdr:col>
      <xdr:colOff>152400</xdr:colOff>
      <xdr:row>2</xdr:row>
      <xdr:rowOff>123825</xdr:rowOff>
    </xdr:to>
    <xdr:pic>
      <xdr:nvPicPr>
        <xdr:cNvPr id="3" name="Imagen 2">
          <a:extLst>
            <a:ext uri="{FF2B5EF4-FFF2-40B4-BE49-F238E27FC236}">
              <a16:creationId xmlns:a16="http://schemas.microsoft.com/office/drawing/2014/main" id="{DC90A226-A694-4473-9505-DEBB2BE769C2}"/>
            </a:ext>
          </a:extLst>
        </xdr:cNvPr>
        <xdr:cNvPicPr>
          <a:picLocks noChangeAspect="1"/>
        </xdr:cNvPicPr>
      </xdr:nvPicPr>
      <xdr:blipFill>
        <a:blip xmlns:r="http://schemas.openxmlformats.org/officeDocument/2006/relationships" r:embed="rId1"/>
        <a:stretch>
          <a:fillRect/>
        </a:stretch>
      </xdr:blipFill>
      <xdr:spPr>
        <a:xfrm>
          <a:off x="0" y="1"/>
          <a:ext cx="2438400" cy="5810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URA~1.GUE/AppData/Local/Temp/Macintosh%20HDUsers/sandramilena/Downloads/Macintosh%20HDUsers/angelica.ortiz.SDA/Documents/SEGPLAN/2017/III%20TRIMESTRE/978_seguimiento_PROYECTO-%20Vs%202%20ACTUALIZACION%20TERCER%20TRIMESTRE%20(1)%20fina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TERRITORIALIZACIÓN 2017"/>
      <sheetName val="Hoja1"/>
      <sheetName val="Hoja2"/>
      <sheetName val="Hoja3"/>
    </sheetNames>
    <sheetDataSet>
      <sheetData sheetId="0" refreshError="1"/>
      <sheetData sheetId="1" refreshError="1">
        <row r="3">
          <cell r="O3" t="str">
            <v>DIRECCIÓN DE CONTROL AMBIENTAL</v>
          </cell>
        </row>
        <row r="27">
          <cell r="A27" t="str">
            <v>Línea de acción (1.4): Red de Calidad Hídrica de Bogotá RCHB, la Red de monitoreo aguas subterráneas y la captura de la información secundaria compilada mediante el reporte de terceros interesados o usuarios del recurso Hídrico. SRHS</v>
          </cell>
          <cell r="C27" t="str">
            <v>Generar 4 informes anualizados de la calidad hídrica superficial.</v>
          </cell>
        </row>
        <row r="39">
          <cell r="A39" t="str">
            <v>Línea de acción (2) Centro de Información y Modelamiento Ambiental.</v>
          </cell>
          <cell r="C39" t="str">
            <v>Establecer 1 centro de información y modelamiento.</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Victor Manuel Barrera Murillo" id="{92A19986-D319-D647-8B76-61F2191D3085}" userId="61bfcc7632a3a78e"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9"/>
  <sheetViews>
    <sheetView showGridLines="0" topLeftCell="I10" zoomScale="51" zoomScaleNormal="51" zoomScaleSheetLayoutView="70" workbookViewId="0">
      <selection activeCell="AR14" sqref="AR14"/>
    </sheetView>
  </sheetViews>
  <sheetFormatPr baseColWidth="10" defaultColWidth="11.42578125" defaultRowHeight="15" x14ac:dyDescent="0.25"/>
  <cols>
    <col min="1" max="1" width="11.42578125" style="1"/>
    <col min="2" max="2" width="8.85546875" style="1" customWidth="1"/>
    <col min="3" max="3" width="20.85546875" style="1" customWidth="1"/>
    <col min="4" max="4" width="8.85546875" style="1" customWidth="1"/>
    <col min="5" max="5" width="27.140625" style="1" customWidth="1"/>
    <col min="6" max="6" width="7.42578125" style="1" customWidth="1"/>
    <col min="7" max="7" width="16" style="1" customWidth="1"/>
    <col min="8" max="8" width="12.85546875" style="1" customWidth="1"/>
    <col min="9" max="9" width="9.5703125" style="1" customWidth="1"/>
    <col min="10" max="10" width="8.42578125" style="18" customWidth="1"/>
    <col min="11" max="11" width="15.7109375" style="24" hidden="1" customWidth="1"/>
    <col min="12" max="12" width="12.7109375" style="23" hidden="1" customWidth="1"/>
    <col min="13" max="13" width="10.28515625" style="18" customWidth="1"/>
    <col min="14" max="14" width="11.28515625" style="24" customWidth="1"/>
    <col min="15" max="15" width="19" style="24" hidden="1" customWidth="1"/>
    <col min="16" max="16" width="12.7109375" style="23" hidden="1" customWidth="1"/>
    <col min="17" max="17" width="14.28515625" style="23" hidden="1" customWidth="1"/>
    <col min="18" max="18" width="12.7109375" style="23" hidden="1" customWidth="1"/>
    <col min="19" max="19" width="9.85546875" style="23" customWidth="1"/>
    <col min="20" max="20" width="12.7109375" style="24" customWidth="1"/>
    <col min="21" max="21" width="12.7109375" style="24" hidden="1" customWidth="1"/>
    <col min="22" max="22" width="9" style="23" hidden="1" customWidth="1"/>
    <col min="23" max="24" width="12.7109375" style="23" hidden="1" customWidth="1"/>
    <col min="25" max="25" width="10.28515625" style="23" customWidth="1"/>
    <col min="26" max="27" width="12.7109375" style="24" customWidth="1"/>
    <col min="28" max="28" width="12.7109375" style="23" customWidth="1"/>
    <col min="29" max="31" width="12.7109375" style="23" hidden="1" customWidth="1"/>
    <col min="32" max="32" width="12.7109375" style="24" hidden="1" customWidth="1"/>
    <col min="33" max="33" width="11.42578125" style="24" customWidth="1"/>
    <col min="34" max="34" width="12.28515625" style="24" customWidth="1"/>
    <col min="35" max="38" width="12.7109375" style="24" hidden="1" customWidth="1"/>
    <col min="39" max="39" width="10.7109375" style="1" customWidth="1"/>
    <col min="40" max="40" width="16.42578125" style="1" hidden="1" customWidth="1"/>
    <col min="41" max="41" width="12.85546875" style="1" hidden="1" customWidth="1"/>
    <col min="42" max="42" width="14.28515625" style="1" hidden="1" customWidth="1"/>
    <col min="43" max="44" width="11" style="1" customWidth="1"/>
    <col min="45" max="45" width="49.42578125" style="1" customWidth="1"/>
    <col min="46" max="46" width="11.85546875" style="1" customWidth="1"/>
    <col min="47" max="47" width="12.140625" style="1" customWidth="1"/>
    <col min="48" max="48" width="19.140625" style="1" customWidth="1"/>
    <col min="49" max="49" width="16.7109375" style="1" customWidth="1"/>
    <col min="50" max="50" width="11.42578125" style="1"/>
    <col min="51" max="51" width="56.42578125" style="1" customWidth="1"/>
    <col min="52" max="16384" width="11.42578125" style="1"/>
  </cols>
  <sheetData>
    <row r="1" spans="1:50" ht="21" customHeight="1" thickBot="1" x14ac:dyDescent="0.3">
      <c r="B1" s="4"/>
      <c r="C1" s="4"/>
      <c r="D1" s="4"/>
      <c r="E1" s="4"/>
      <c r="F1" s="4"/>
      <c r="G1" s="4"/>
      <c r="H1" s="4"/>
      <c r="I1" s="4"/>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4"/>
      <c r="AN1" s="4"/>
      <c r="AO1" s="4"/>
      <c r="AP1" s="4"/>
      <c r="AQ1" s="4"/>
      <c r="AR1" s="4"/>
      <c r="AS1" s="4"/>
      <c r="AT1" s="4"/>
      <c r="AU1" s="4"/>
      <c r="AV1" s="4"/>
      <c r="AW1" s="4"/>
    </row>
    <row r="2" spans="1:50" s="30" customFormat="1" ht="56.25" customHeight="1" x14ac:dyDescent="0.5">
      <c r="A2" s="360"/>
      <c r="B2" s="361"/>
      <c r="C2" s="361"/>
      <c r="D2" s="361"/>
      <c r="E2" s="361"/>
      <c r="F2" s="361"/>
      <c r="G2" s="362"/>
      <c r="H2" s="341" t="s">
        <v>100</v>
      </c>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c r="AO2" s="342"/>
      <c r="AP2" s="342"/>
      <c r="AQ2" s="342"/>
      <c r="AR2" s="342"/>
      <c r="AS2" s="342"/>
      <c r="AT2" s="342"/>
      <c r="AU2" s="342"/>
      <c r="AV2" s="342"/>
      <c r="AW2" s="343"/>
    </row>
    <row r="3" spans="1:50" s="30" customFormat="1" ht="84.75" customHeight="1" x14ac:dyDescent="0.5">
      <c r="A3" s="363"/>
      <c r="B3" s="364"/>
      <c r="C3" s="364"/>
      <c r="D3" s="364"/>
      <c r="E3" s="364"/>
      <c r="F3" s="364"/>
      <c r="G3" s="365"/>
      <c r="H3" s="369" t="s">
        <v>96</v>
      </c>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c r="AT3" s="370"/>
      <c r="AU3" s="370"/>
      <c r="AV3" s="370"/>
      <c r="AW3" s="371"/>
    </row>
    <row r="4" spans="1:50" s="29" customFormat="1" ht="63" customHeight="1" thickBot="1" x14ac:dyDescent="0.45">
      <c r="A4" s="366"/>
      <c r="B4" s="367"/>
      <c r="C4" s="367"/>
      <c r="D4" s="367"/>
      <c r="E4" s="367"/>
      <c r="F4" s="367"/>
      <c r="G4" s="368"/>
      <c r="H4" s="350" t="s">
        <v>89</v>
      </c>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2"/>
      <c r="AM4" s="350" t="s">
        <v>90</v>
      </c>
      <c r="AN4" s="351"/>
      <c r="AO4" s="351"/>
      <c r="AP4" s="351"/>
      <c r="AQ4" s="351"/>
      <c r="AR4" s="351"/>
      <c r="AS4" s="351"/>
      <c r="AT4" s="351"/>
      <c r="AU4" s="351"/>
      <c r="AV4" s="351"/>
      <c r="AW4" s="353"/>
    </row>
    <row r="5" spans="1:50" ht="41.25" customHeight="1" x14ac:dyDescent="0.25">
      <c r="A5" s="354" t="s">
        <v>0</v>
      </c>
      <c r="B5" s="355"/>
      <c r="C5" s="355"/>
      <c r="D5" s="355"/>
      <c r="E5" s="355"/>
      <c r="F5" s="355"/>
      <c r="G5" s="355"/>
      <c r="H5" s="355"/>
      <c r="I5" s="355"/>
      <c r="J5" s="355"/>
      <c r="K5" s="355"/>
      <c r="L5" s="355"/>
      <c r="M5" s="355"/>
      <c r="N5" s="355"/>
      <c r="O5" s="355"/>
      <c r="P5" s="355"/>
      <c r="Q5" s="355"/>
      <c r="R5" s="356"/>
      <c r="S5" s="344" t="s">
        <v>101</v>
      </c>
      <c r="T5" s="345"/>
      <c r="U5" s="345"/>
      <c r="V5" s="345"/>
      <c r="W5" s="345"/>
      <c r="X5" s="345"/>
      <c r="Y5" s="345"/>
      <c r="Z5" s="345"/>
      <c r="AA5" s="345"/>
      <c r="AB5" s="345"/>
      <c r="AC5" s="345"/>
      <c r="AD5" s="345"/>
      <c r="AE5" s="345"/>
      <c r="AF5" s="345"/>
      <c r="AG5" s="345"/>
      <c r="AH5" s="345"/>
      <c r="AI5" s="345"/>
      <c r="AJ5" s="345"/>
      <c r="AK5" s="345"/>
      <c r="AL5" s="345"/>
      <c r="AM5" s="345"/>
      <c r="AN5" s="345"/>
      <c r="AO5" s="345"/>
      <c r="AP5" s="345"/>
      <c r="AQ5" s="345"/>
      <c r="AR5" s="345"/>
      <c r="AS5" s="345"/>
      <c r="AT5" s="345"/>
      <c r="AU5" s="345"/>
      <c r="AV5" s="345"/>
      <c r="AW5" s="346"/>
    </row>
    <row r="6" spans="1:50" ht="26.25" customHeight="1" x14ac:dyDescent="0.25">
      <c r="A6" s="357" t="s">
        <v>2</v>
      </c>
      <c r="B6" s="358"/>
      <c r="C6" s="358"/>
      <c r="D6" s="358"/>
      <c r="E6" s="358"/>
      <c r="F6" s="358"/>
      <c r="G6" s="358"/>
      <c r="H6" s="358"/>
      <c r="I6" s="358"/>
      <c r="J6" s="358"/>
      <c r="K6" s="358"/>
      <c r="L6" s="358"/>
      <c r="M6" s="358"/>
      <c r="N6" s="358"/>
      <c r="O6" s="358"/>
      <c r="P6" s="358"/>
      <c r="Q6" s="358"/>
      <c r="R6" s="359"/>
      <c r="S6" s="347" t="s">
        <v>102</v>
      </c>
      <c r="T6" s="348"/>
      <c r="U6" s="348"/>
      <c r="V6" s="348"/>
      <c r="W6" s="348"/>
      <c r="X6" s="348"/>
      <c r="Y6" s="348"/>
      <c r="Z6" s="348"/>
      <c r="AA6" s="348"/>
      <c r="AB6" s="348"/>
      <c r="AC6" s="348"/>
      <c r="AD6" s="348"/>
      <c r="AE6" s="348"/>
      <c r="AF6" s="348"/>
      <c r="AG6" s="348"/>
      <c r="AH6" s="348"/>
      <c r="AI6" s="348"/>
      <c r="AJ6" s="348"/>
      <c r="AK6" s="348"/>
      <c r="AL6" s="348"/>
      <c r="AM6" s="348"/>
      <c r="AN6" s="348"/>
      <c r="AO6" s="348"/>
      <c r="AP6" s="348"/>
      <c r="AQ6" s="348"/>
      <c r="AR6" s="348"/>
      <c r="AS6" s="348"/>
      <c r="AT6" s="348"/>
      <c r="AU6" s="348"/>
      <c r="AV6" s="348"/>
      <c r="AW6" s="349"/>
    </row>
    <row r="7" spans="1:50" ht="30" customHeight="1" x14ac:dyDescent="0.25">
      <c r="A7" s="339" t="s">
        <v>3</v>
      </c>
      <c r="B7" s="340"/>
      <c r="C7" s="340"/>
      <c r="D7" s="340"/>
      <c r="E7" s="340"/>
      <c r="F7" s="340"/>
      <c r="G7" s="340"/>
      <c r="H7" s="340"/>
      <c r="I7" s="340"/>
      <c r="J7" s="340"/>
      <c r="K7" s="340"/>
      <c r="L7" s="340"/>
      <c r="M7" s="340"/>
      <c r="N7" s="340"/>
      <c r="O7" s="340"/>
      <c r="P7" s="340"/>
      <c r="Q7" s="340"/>
      <c r="R7" s="340"/>
      <c r="S7" s="347" t="s">
        <v>103</v>
      </c>
      <c r="T7" s="348"/>
      <c r="U7" s="348"/>
      <c r="V7" s="348"/>
      <c r="W7" s="348"/>
      <c r="X7" s="348"/>
      <c r="Y7" s="348"/>
      <c r="Z7" s="348"/>
      <c r="AA7" s="348"/>
      <c r="AB7" s="348"/>
      <c r="AC7" s="348"/>
      <c r="AD7" s="348"/>
      <c r="AE7" s="348"/>
      <c r="AF7" s="348"/>
      <c r="AG7" s="348"/>
      <c r="AH7" s="348"/>
      <c r="AI7" s="348"/>
      <c r="AJ7" s="348"/>
      <c r="AK7" s="348"/>
      <c r="AL7" s="348"/>
      <c r="AM7" s="348"/>
      <c r="AN7" s="348"/>
      <c r="AO7" s="348"/>
      <c r="AP7" s="348"/>
      <c r="AQ7" s="348"/>
      <c r="AR7" s="348"/>
      <c r="AS7" s="348"/>
      <c r="AT7" s="348"/>
      <c r="AU7" s="348"/>
      <c r="AV7" s="348"/>
      <c r="AW7" s="349"/>
    </row>
    <row r="8" spans="1:50" ht="30" customHeight="1" x14ac:dyDescent="0.25">
      <c r="A8" s="339" t="s">
        <v>1</v>
      </c>
      <c r="B8" s="340"/>
      <c r="C8" s="340"/>
      <c r="D8" s="340"/>
      <c r="E8" s="340"/>
      <c r="F8" s="340"/>
      <c r="G8" s="340"/>
      <c r="H8" s="340"/>
      <c r="I8" s="340"/>
      <c r="J8" s="340"/>
      <c r="K8" s="340"/>
      <c r="L8" s="340"/>
      <c r="M8" s="340"/>
      <c r="N8" s="340"/>
      <c r="O8" s="340"/>
      <c r="P8" s="340"/>
      <c r="Q8" s="340"/>
      <c r="R8" s="340"/>
      <c r="S8" s="347" t="s">
        <v>104</v>
      </c>
      <c r="T8" s="348"/>
      <c r="U8" s="348"/>
      <c r="V8" s="348"/>
      <c r="W8" s="348"/>
      <c r="X8" s="348"/>
      <c r="Y8" s="348"/>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9"/>
    </row>
    <row r="9" spans="1:50" ht="36" customHeight="1" thickBot="1" x14ac:dyDescent="0.3">
      <c r="A9" s="374"/>
      <c r="B9" s="375"/>
      <c r="C9" s="375"/>
      <c r="D9" s="375"/>
      <c r="E9" s="375"/>
      <c r="F9" s="375"/>
      <c r="G9" s="375"/>
      <c r="H9" s="375"/>
      <c r="I9" s="375"/>
      <c r="J9" s="375"/>
      <c r="K9" s="375"/>
      <c r="L9" s="375"/>
      <c r="M9" s="375"/>
      <c r="N9" s="375"/>
      <c r="O9" s="375"/>
      <c r="P9" s="375"/>
      <c r="Q9" s="375"/>
      <c r="R9" s="26"/>
      <c r="S9" s="26"/>
      <c r="T9" s="26"/>
      <c r="U9" s="26"/>
      <c r="V9" s="26"/>
      <c r="W9" s="26"/>
      <c r="X9" s="26"/>
      <c r="Y9" s="26"/>
      <c r="Z9" s="26"/>
      <c r="AA9" s="26"/>
      <c r="AB9" s="26"/>
      <c r="AC9" s="26"/>
      <c r="AD9" s="26"/>
      <c r="AE9" s="26"/>
      <c r="AF9" s="26"/>
      <c r="AG9" s="26"/>
      <c r="AH9" s="26"/>
      <c r="AI9" s="26"/>
      <c r="AJ9" s="26"/>
      <c r="AK9" s="26"/>
      <c r="AL9" s="26"/>
      <c r="AM9" s="27"/>
      <c r="AN9" s="27"/>
      <c r="AO9" s="27"/>
      <c r="AP9" s="27"/>
      <c r="AQ9" s="27"/>
      <c r="AR9" s="27"/>
      <c r="AS9" s="27"/>
      <c r="AT9" s="27"/>
      <c r="AU9" s="27"/>
      <c r="AV9" s="27"/>
      <c r="AW9" s="28"/>
    </row>
    <row r="10" spans="1:50" s="2" customFormat="1" ht="70.5" customHeight="1" x14ac:dyDescent="0.25">
      <c r="A10" s="378" t="s">
        <v>78</v>
      </c>
      <c r="B10" s="338"/>
      <c r="C10" s="338"/>
      <c r="D10" s="338" t="s">
        <v>59</v>
      </c>
      <c r="E10" s="338"/>
      <c r="F10" s="338" t="s">
        <v>61</v>
      </c>
      <c r="G10" s="338"/>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8"/>
      <c r="AL10" s="338"/>
      <c r="AM10" s="338"/>
      <c r="AN10" s="338"/>
      <c r="AO10" s="338"/>
      <c r="AP10" s="338"/>
      <c r="AQ10" s="338" t="s">
        <v>69</v>
      </c>
      <c r="AR10" s="338" t="s">
        <v>70</v>
      </c>
      <c r="AS10" s="326" t="s">
        <v>71</v>
      </c>
      <c r="AT10" s="326" t="s">
        <v>72</v>
      </c>
      <c r="AU10" s="326" t="s">
        <v>73</v>
      </c>
      <c r="AV10" s="326" t="s">
        <v>74</v>
      </c>
      <c r="AW10" s="333" t="s">
        <v>75</v>
      </c>
    </row>
    <row r="11" spans="1:50" s="3" customFormat="1" ht="45.75" customHeight="1" x14ac:dyDescent="0.2">
      <c r="A11" s="376" t="s">
        <v>77</v>
      </c>
      <c r="B11" s="379" t="s">
        <v>58</v>
      </c>
      <c r="C11" s="336" t="s">
        <v>79</v>
      </c>
      <c r="D11" s="336" t="s">
        <v>43</v>
      </c>
      <c r="E11" s="336" t="s">
        <v>60</v>
      </c>
      <c r="F11" s="336" t="s">
        <v>62</v>
      </c>
      <c r="G11" s="336" t="s">
        <v>63</v>
      </c>
      <c r="H11" s="336" t="s">
        <v>64</v>
      </c>
      <c r="I11" s="336" t="s">
        <v>65</v>
      </c>
      <c r="J11" s="336" t="s">
        <v>66</v>
      </c>
      <c r="K11" s="31"/>
      <c r="L11" s="330" t="s">
        <v>67</v>
      </c>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2"/>
      <c r="AM11" s="329" t="s">
        <v>68</v>
      </c>
      <c r="AN11" s="329"/>
      <c r="AO11" s="329"/>
      <c r="AP11" s="329"/>
      <c r="AQ11" s="336"/>
      <c r="AR11" s="336"/>
      <c r="AS11" s="327"/>
      <c r="AT11" s="327"/>
      <c r="AU11" s="327"/>
      <c r="AV11" s="327"/>
      <c r="AW11" s="334"/>
    </row>
    <row r="12" spans="1:50" s="3" customFormat="1" ht="51" customHeight="1" x14ac:dyDescent="0.2">
      <c r="A12" s="376"/>
      <c r="B12" s="379"/>
      <c r="C12" s="336"/>
      <c r="D12" s="336"/>
      <c r="E12" s="336"/>
      <c r="F12" s="336"/>
      <c r="G12" s="336"/>
      <c r="H12" s="336"/>
      <c r="I12" s="336"/>
      <c r="J12" s="336"/>
      <c r="K12" s="32"/>
      <c r="L12" s="329">
        <v>2016</v>
      </c>
      <c r="M12" s="329"/>
      <c r="N12" s="329"/>
      <c r="O12" s="330">
        <v>2017</v>
      </c>
      <c r="P12" s="331"/>
      <c r="Q12" s="331"/>
      <c r="R12" s="331"/>
      <c r="S12" s="331"/>
      <c r="T12" s="332"/>
      <c r="U12" s="330">
        <v>2018</v>
      </c>
      <c r="V12" s="331"/>
      <c r="W12" s="331"/>
      <c r="X12" s="331"/>
      <c r="Y12" s="331"/>
      <c r="Z12" s="332"/>
      <c r="AA12" s="330">
        <v>2019</v>
      </c>
      <c r="AB12" s="331"/>
      <c r="AC12" s="331"/>
      <c r="AD12" s="331"/>
      <c r="AE12" s="331"/>
      <c r="AF12" s="332"/>
      <c r="AG12" s="330">
        <v>2020</v>
      </c>
      <c r="AH12" s="331"/>
      <c r="AI12" s="331"/>
      <c r="AJ12" s="331"/>
      <c r="AK12" s="331"/>
      <c r="AL12" s="332"/>
      <c r="AM12" s="336" t="s">
        <v>4</v>
      </c>
      <c r="AN12" s="336" t="s">
        <v>5</v>
      </c>
      <c r="AO12" s="336" t="s">
        <v>6</v>
      </c>
      <c r="AP12" s="336" t="s">
        <v>7</v>
      </c>
      <c r="AQ12" s="336"/>
      <c r="AR12" s="336"/>
      <c r="AS12" s="327"/>
      <c r="AT12" s="327"/>
      <c r="AU12" s="327"/>
      <c r="AV12" s="327"/>
      <c r="AW12" s="334"/>
    </row>
    <row r="13" spans="1:50" s="3" customFormat="1" ht="69.75" customHeight="1" thickBot="1" x14ac:dyDescent="0.25">
      <c r="A13" s="377"/>
      <c r="B13" s="380"/>
      <c r="C13" s="337"/>
      <c r="D13" s="337"/>
      <c r="E13" s="337"/>
      <c r="F13" s="337"/>
      <c r="G13" s="337"/>
      <c r="H13" s="337"/>
      <c r="I13" s="337"/>
      <c r="J13" s="337"/>
      <c r="K13" s="33" t="s">
        <v>80</v>
      </c>
      <c r="L13" s="33" t="s">
        <v>84</v>
      </c>
      <c r="M13" s="33" t="s">
        <v>88</v>
      </c>
      <c r="N13" s="33" t="s">
        <v>31</v>
      </c>
      <c r="O13" s="33" t="s">
        <v>83</v>
      </c>
      <c r="P13" s="33" t="s">
        <v>86</v>
      </c>
      <c r="Q13" s="33" t="s">
        <v>87</v>
      </c>
      <c r="R13" s="33" t="s">
        <v>84</v>
      </c>
      <c r="S13" s="33" t="s">
        <v>88</v>
      </c>
      <c r="T13" s="33" t="s">
        <v>31</v>
      </c>
      <c r="U13" s="33" t="s">
        <v>83</v>
      </c>
      <c r="V13" s="33" t="s">
        <v>86</v>
      </c>
      <c r="W13" s="33" t="s">
        <v>87</v>
      </c>
      <c r="X13" s="33" t="s">
        <v>84</v>
      </c>
      <c r="Y13" s="33" t="s">
        <v>88</v>
      </c>
      <c r="Z13" s="33" t="s">
        <v>31</v>
      </c>
      <c r="AA13" s="33" t="s">
        <v>83</v>
      </c>
      <c r="AB13" s="33" t="s">
        <v>86</v>
      </c>
      <c r="AC13" s="33" t="s">
        <v>87</v>
      </c>
      <c r="AD13" s="33" t="s">
        <v>84</v>
      </c>
      <c r="AE13" s="33" t="s">
        <v>88</v>
      </c>
      <c r="AF13" s="33" t="s">
        <v>31</v>
      </c>
      <c r="AG13" s="33" t="s">
        <v>83</v>
      </c>
      <c r="AH13" s="33" t="s">
        <v>86</v>
      </c>
      <c r="AI13" s="33" t="s">
        <v>87</v>
      </c>
      <c r="AJ13" s="33" t="s">
        <v>84</v>
      </c>
      <c r="AK13" s="33" t="s">
        <v>88</v>
      </c>
      <c r="AL13" s="33" t="s">
        <v>31</v>
      </c>
      <c r="AM13" s="337"/>
      <c r="AN13" s="337"/>
      <c r="AO13" s="337"/>
      <c r="AP13" s="337"/>
      <c r="AQ13" s="337"/>
      <c r="AR13" s="337"/>
      <c r="AS13" s="328"/>
      <c r="AT13" s="328"/>
      <c r="AU13" s="328"/>
      <c r="AV13" s="328"/>
      <c r="AW13" s="335"/>
    </row>
    <row r="14" spans="1:50" s="55" customFormat="1" ht="405" customHeight="1" thickBot="1" x14ac:dyDescent="0.3">
      <c r="A14" s="34">
        <v>44</v>
      </c>
      <c r="B14" s="38">
        <v>193</v>
      </c>
      <c r="C14" s="36" t="s">
        <v>105</v>
      </c>
      <c r="D14" s="35">
        <v>441</v>
      </c>
      <c r="E14" s="36" t="s">
        <v>106</v>
      </c>
      <c r="F14" s="35">
        <v>463</v>
      </c>
      <c r="G14" s="36" t="s">
        <v>107</v>
      </c>
      <c r="H14" s="36" t="s">
        <v>108</v>
      </c>
      <c r="I14" s="124" t="s">
        <v>109</v>
      </c>
      <c r="J14" s="35">
        <v>1</v>
      </c>
      <c r="K14" s="35">
        <v>0.1</v>
      </c>
      <c r="L14" s="35">
        <v>0.1</v>
      </c>
      <c r="M14" s="35">
        <v>0.1</v>
      </c>
      <c r="N14" s="35">
        <v>0.1</v>
      </c>
      <c r="O14" s="35">
        <v>0.4</v>
      </c>
      <c r="P14" s="35">
        <v>0.4</v>
      </c>
      <c r="Q14" s="35">
        <v>0.4</v>
      </c>
      <c r="R14" s="35">
        <v>0.4</v>
      </c>
      <c r="S14" s="35">
        <v>0.35</v>
      </c>
      <c r="T14" s="35">
        <v>0.35</v>
      </c>
      <c r="U14" s="35">
        <v>0.7</v>
      </c>
      <c r="V14" s="35">
        <v>0.7</v>
      </c>
      <c r="W14" s="35">
        <v>0.7</v>
      </c>
      <c r="X14" s="35">
        <v>0.7</v>
      </c>
      <c r="Y14" s="35">
        <v>0.7</v>
      </c>
      <c r="Z14" s="35">
        <v>0.7</v>
      </c>
      <c r="AA14" s="124">
        <v>0.98</v>
      </c>
      <c r="AB14" s="124">
        <v>0.98</v>
      </c>
      <c r="AC14" s="124"/>
      <c r="AD14" s="124"/>
      <c r="AE14" s="124"/>
      <c r="AF14" s="124"/>
      <c r="AG14" s="124">
        <v>1</v>
      </c>
      <c r="AH14" s="124">
        <v>1</v>
      </c>
      <c r="AI14" s="124"/>
      <c r="AJ14" s="124"/>
      <c r="AK14" s="124"/>
      <c r="AL14" s="124"/>
      <c r="AM14" s="124">
        <v>0.77</v>
      </c>
      <c r="AN14" s="124"/>
      <c r="AO14" s="124"/>
      <c r="AP14" s="124"/>
      <c r="AQ14" s="151">
        <f>+AM14/AA14</f>
        <v>0.7857142857142857</v>
      </c>
      <c r="AR14" s="151">
        <f>+AM14/J14</f>
        <v>0.77</v>
      </c>
      <c r="AS14" s="152" t="s">
        <v>219</v>
      </c>
      <c r="AT14" s="153" t="s">
        <v>110</v>
      </c>
      <c r="AU14" s="153" t="s">
        <v>110</v>
      </c>
      <c r="AV14" s="37" t="s">
        <v>220</v>
      </c>
      <c r="AW14" s="54" t="s">
        <v>111</v>
      </c>
      <c r="AX14" s="55">
        <f>LEN(AS14)</f>
        <v>1907</v>
      </c>
    </row>
    <row r="15" spans="1:50" x14ac:dyDescent="0.25">
      <c r="A15" s="4"/>
      <c r="B15" s="4"/>
      <c r="C15" s="4"/>
      <c r="D15" s="4"/>
      <c r="E15" s="4"/>
      <c r="F15" s="4"/>
      <c r="G15" s="4"/>
      <c r="H15" s="4"/>
      <c r="I15" s="4"/>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4"/>
      <c r="AN15" s="4"/>
      <c r="AO15" s="4"/>
      <c r="AP15" s="4"/>
      <c r="AQ15" s="4"/>
      <c r="AR15" s="4"/>
      <c r="AS15" s="4"/>
      <c r="AT15" s="4"/>
      <c r="AU15" s="4"/>
      <c r="AV15" s="4"/>
      <c r="AW15" s="4"/>
    </row>
    <row r="16" spans="1:50" x14ac:dyDescent="0.25">
      <c r="A16" s="4"/>
      <c r="B16" s="4"/>
      <c r="C16" s="4"/>
      <c r="D16" s="4"/>
      <c r="E16" s="4"/>
      <c r="F16" s="4"/>
      <c r="G16" s="4"/>
      <c r="H16" s="4"/>
      <c r="I16" s="4"/>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4"/>
      <c r="AN16" s="4"/>
      <c r="AO16" s="4"/>
      <c r="AP16" s="4"/>
      <c r="AQ16" s="4"/>
      <c r="AR16" s="4"/>
      <c r="AS16" s="4"/>
      <c r="AT16" s="4"/>
      <c r="AU16" s="4"/>
      <c r="AV16" s="4"/>
      <c r="AW16" s="4"/>
    </row>
    <row r="17" spans="1:49" x14ac:dyDescent="0.25">
      <c r="A17" s="48" t="s">
        <v>91</v>
      </c>
      <c r="B17" s="4"/>
      <c r="C17" s="4"/>
      <c r="D17" s="4"/>
      <c r="E17" s="4"/>
      <c r="F17" s="4"/>
      <c r="G17" s="4"/>
      <c r="H17" s="4"/>
      <c r="I17" s="4"/>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4"/>
      <c r="AN17" s="4"/>
      <c r="AO17" s="4"/>
      <c r="AP17" s="4"/>
      <c r="AQ17" s="4"/>
      <c r="AR17" s="4"/>
      <c r="AS17" s="4"/>
      <c r="AT17" s="4"/>
      <c r="AU17" s="4"/>
      <c r="AV17" s="4"/>
      <c r="AW17" s="4"/>
    </row>
    <row r="18" spans="1:49" ht="25.5" customHeight="1" x14ac:dyDescent="0.25">
      <c r="A18" s="46" t="s">
        <v>92</v>
      </c>
      <c r="B18" s="381" t="s">
        <v>93</v>
      </c>
      <c r="C18" s="381"/>
      <c r="D18" s="381"/>
      <c r="E18" s="381"/>
      <c r="F18" s="381"/>
      <c r="G18" s="381"/>
      <c r="H18" s="372" t="s">
        <v>94</v>
      </c>
      <c r="I18" s="372"/>
      <c r="J18" s="372"/>
      <c r="K18" s="372"/>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4"/>
      <c r="AN18" s="4"/>
      <c r="AO18" s="4"/>
      <c r="AP18" s="4"/>
      <c r="AQ18" s="4"/>
      <c r="AR18" s="4"/>
      <c r="AS18" s="4"/>
      <c r="AT18" s="4"/>
      <c r="AU18" s="4"/>
      <c r="AV18" s="4"/>
      <c r="AW18" s="4"/>
    </row>
    <row r="19" spans="1:49" ht="25.5" customHeight="1" x14ac:dyDescent="0.25">
      <c r="A19" s="47">
        <v>11</v>
      </c>
      <c r="B19" s="382" t="s">
        <v>95</v>
      </c>
      <c r="C19" s="382"/>
      <c r="D19" s="382"/>
      <c r="E19" s="382"/>
      <c r="F19" s="382"/>
      <c r="G19" s="382"/>
      <c r="H19" s="373" t="s">
        <v>97</v>
      </c>
      <c r="I19" s="373"/>
      <c r="J19" s="373"/>
      <c r="K19" s="373"/>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4"/>
      <c r="AN19" s="4"/>
      <c r="AO19" s="4"/>
      <c r="AP19" s="4"/>
      <c r="AQ19" s="4"/>
      <c r="AR19" s="4"/>
      <c r="AS19" s="4"/>
      <c r="AT19" s="4"/>
      <c r="AU19" s="4"/>
      <c r="AV19" s="4"/>
      <c r="AW19" s="4"/>
    </row>
  </sheetData>
  <mergeCells count="49">
    <mergeCell ref="H18:K18"/>
    <mergeCell ref="H19:K19"/>
    <mergeCell ref="A9:Q9"/>
    <mergeCell ref="A11:A13"/>
    <mergeCell ref="A10:C10"/>
    <mergeCell ref="D10:E10"/>
    <mergeCell ref="J11:J13"/>
    <mergeCell ref="B11:B13"/>
    <mergeCell ref="C11:C13"/>
    <mergeCell ref="D11:D13"/>
    <mergeCell ref="E11:E13"/>
    <mergeCell ref="B18:G18"/>
    <mergeCell ref="B19:G19"/>
    <mergeCell ref="A7:R7"/>
    <mergeCell ref="A8:R8"/>
    <mergeCell ref="H2:AW2"/>
    <mergeCell ref="S5:AW5"/>
    <mergeCell ref="S7:AW7"/>
    <mergeCell ref="S8:AW8"/>
    <mergeCell ref="S6:AW6"/>
    <mergeCell ref="H4:AL4"/>
    <mergeCell ref="AM4:AW4"/>
    <mergeCell ref="A5:R5"/>
    <mergeCell ref="A6:R6"/>
    <mergeCell ref="A2:G4"/>
    <mergeCell ref="H3:AW3"/>
    <mergeCell ref="AV10:AV13"/>
    <mergeCell ref="AW10:AW13"/>
    <mergeCell ref="G11:G13"/>
    <mergeCell ref="H11:H13"/>
    <mergeCell ref="AT10:AT13"/>
    <mergeCell ref="L11:AL11"/>
    <mergeCell ref="AM12:AM13"/>
    <mergeCell ref="AN12:AN13"/>
    <mergeCell ref="F10:AP10"/>
    <mergeCell ref="AS10:AS13"/>
    <mergeCell ref="I11:I13"/>
    <mergeCell ref="AO12:AO13"/>
    <mergeCell ref="AP12:AP13"/>
    <mergeCell ref="AQ10:AQ13"/>
    <mergeCell ref="AR10:AR13"/>
    <mergeCell ref="F11:F13"/>
    <mergeCell ref="AU10:AU13"/>
    <mergeCell ref="L12:N12"/>
    <mergeCell ref="AM11:AP11"/>
    <mergeCell ref="O12:T12"/>
    <mergeCell ref="U12:Z12"/>
    <mergeCell ref="AA12:AF12"/>
    <mergeCell ref="AG12:AL12"/>
  </mergeCells>
  <phoneticPr fontId="9" type="noConversion"/>
  <dataValidations count="1">
    <dataValidation type="list" allowBlank="1" showInputMessage="1" showErrorMessage="1" sqref="I14" xr:uid="{00000000-0002-0000-0000-000000000000}">
      <formula1>#REF!</formula1>
    </dataValidation>
  </dataValidations>
  <printOptions horizontalCentered="1" verticalCentered="1"/>
  <pageMargins left="0" right="0" top="0" bottom="0" header="0.31496062992125984" footer="0.31496062992125984"/>
  <pageSetup scale="55"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71"/>
  <sheetViews>
    <sheetView showGridLines="0" tabSelected="1" topLeftCell="A22" zoomScale="41" zoomScaleNormal="41" zoomScaleSheetLayoutView="40" workbookViewId="0">
      <selection activeCell="K52" sqref="K52"/>
    </sheetView>
  </sheetViews>
  <sheetFormatPr baseColWidth="10" defaultColWidth="11.42578125" defaultRowHeight="15.75" x14ac:dyDescent="0.25"/>
  <cols>
    <col min="1" max="1" width="11" style="1" customWidth="1"/>
    <col min="2" max="2" width="9.42578125" style="1" customWidth="1"/>
    <col min="3" max="3" width="14.7109375" style="1" customWidth="1"/>
    <col min="4" max="4" width="10.7109375" style="7" customWidth="1"/>
    <col min="5" max="5" width="16.140625" style="7" customWidth="1"/>
    <col min="6" max="6" width="14.140625" style="7" customWidth="1"/>
    <col min="7" max="7" width="13.85546875" style="21" customWidth="1"/>
    <col min="8" max="8" width="30.5703125" style="8" customWidth="1"/>
    <col min="9" max="9" width="22.5703125" style="8" hidden="1" customWidth="1"/>
    <col min="10" max="10" width="20.85546875" style="8" hidden="1" customWidth="1"/>
    <col min="11" max="11" width="28.7109375" style="8" customWidth="1"/>
    <col min="12" max="12" width="29.85546875" style="8" customWidth="1"/>
    <col min="13" max="14" width="23.5703125" style="8" hidden="1" customWidth="1"/>
    <col min="15" max="15" width="22.85546875" style="8" hidden="1" customWidth="1"/>
    <col min="16" max="16" width="23" style="8" hidden="1" customWidth="1"/>
    <col min="17" max="17" width="26.140625" style="8" bestFit="1" customWidth="1"/>
    <col min="18" max="18" width="26.28515625" style="8" bestFit="1" customWidth="1"/>
    <col min="19" max="19" width="18.28515625" style="8" hidden="1" customWidth="1"/>
    <col min="20" max="20" width="18.140625" style="8" hidden="1" customWidth="1"/>
    <col min="21" max="21" width="18" style="8" hidden="1" customWidth="1"/>
    <col min="22" max="22" width="18.28515625" style="8" hidden="1" customWidth="1"/>
    <col min="23" max="24" width="27.28515625" style="8" bestFit="1" customWidth="1"/>
    <col min="25" max="26" width="26.5703125" style="8" bestFit="1" customWidth="1"/>
    <col min="27" max="29" width="15.85546875" style="8" hidden="1" customWidth="1"/>
    <col min="30" max="30" width="26.85546875" style="8" customWidth="1"/>
    <col min="31" max="31" width="28.28515625" style="8" customWidth="1"/>
    <col min="32" max="36" width="15.85546875" style="8" hidden="1" customWidth="1"/>
    <col min="37" max="37" width="25.5703125" style="1" customWidth="1"/>
    <col min="38" max="38" width="9.7109375" style="1" hidden="1" customWidth="1"/>
    <col min="39" max="39" width="9.7109375" style="18" hidden="1" customWidth="1"/>
    <col min="40" max="40" width="1.7109375" style="18" hidden="1" customWidth="1"/>
    <col min="41" max="42" width="11.85546875" style="1" customWidth="1"/>
    <col min="43" max="43" width="39.140625" style="1" customWidth="1"/>
    <col min="44" max="44" width="19.7109375" style="1" customWidth="1"/>
    <col min="45" max="45" width="18" style="1" customWidth="1"/>
    <col min="46" max="46" width="18.42578125" style="1" customWidth="1"/>
    <col min="47" max="47" width="28" style="1" customWidth="1"/>
    <col min="48" max="16384" width="11.42578125" style="1"/>
  </cols>
  <sheetData>
    <row r="1" spans="1:47" s="30" customFormat="1" ht="56.25" customHeight="1" x14ac:dyDescent="0.5">
      <c r="A1" s="447"/>
      <c r="B1" s="448"/>
      <c r="C1" s="448"/>
      <c r="D1" s="448"/>
      <c r="E1" s="449"/>
      <c r="F1" s="341" t="s">
        <v>100</v>
      </c>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c r="AL1" s="342"/>
      <c r="AM1" s="342"/>
      <c r="AN1" s="342"/>
      <c r="AO1" s="342"/>
      <c r="AP1" s="342"/>
      <c r="AQ1" s="342"/>
      <c r="AR1" s="342"/>
      <c r="AS1" s="342"/>
      <c r="AT1" s="342"/>
      <c r="AU1" s="342"/>
    </row>
    <row r="2" spans="1:47" s="30" customFormat="1" ht="72.75" customHeight="1" x14ac:dyDescent="0.5">
      <c r="A2" s="374"/>
      <c r="B2" s="375"/>
      <c r="C2" s="375"/>
      <c r="D2" s="375"/>
      <c r="E2" s="450"/>
      <c r="F2" s="466" t="s">
        <v>98</v>
      </c>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c r="AN2" s="467"/>
      <c r="AO2" s="467"/>
      <c r="AP2" s="467"/>
      <c r="AQ2" s="467"/>
      <c r="AR2" s="467"/>
      <c r="AS2" s="467"/>
      <c r="AT2" s="467"/>
      <c r="AU2" s="467"/>
    </row>
    <row r="3" spans="1:47" s="29" customFormat="1" ht="42" customHeight="1" thickBot="1" x14ac:dyDescent="0.45">
      <c r="A3" s="451"/>
      <c r="B3" s="452"/>
      <c r="C3" s="452"/>
      <c r="D3" s="452"/>
      <c r="E3" s="453"/>
      <c r="F3" s="350" t="s">
        <v>89</v>
      </c>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2"/>
      <c r="AM3" s="350" t="s">
        <v>90</v>
      </c>
      <c r="AN3" s="351"/>
      <c r="AO3" s="351"/>
      <c r="AP3" s="351"/>
      <c r="AQ3" s="351"/>
      <c r="AR3" s="351"/>
      <c r="AS3" s="351"/>
      <c r="AT3" s="351"/>
      <c r="AU3" s="351"/>
    </row>
    <row r="4" spans="1:47" ht="35.25" customHeight="1" x14ac:dyDescent="0.25">
      <c r="A4" s="454" t="s">
        <v>0</v>
      </c>
      <c r="B4" s="455"/>
      <c r="C4" s="455"/>
      <c r="D4" s="455"/>
      <c r="E4" s="455"/>
      <c r="F4" s="455"/>
      <c r="G4" s="455"/>
      <c r="H4" s="455"/>
      <c r="I4" s="455"/>
      <c r="J4" s="455"/>
      <c r="K4" s="455"/>
      <c r="L4" s="455"/>
      <c r="M4" s="455"/>
      <c r="N4" s="455"/>
      <c r="O4" s="455"/>
      <c r="P4" s="456"/>
      <c r="Q4" s="460" t="s">
        <v>112</v>
      </c>
      <c r="R4" s="461"/>
      <c r="S4" s="461"/>
      <c r="T4" s="461"/>
      <c r="U4" s="461"/>
      <c r="V4" s="461"/>
      <c r="W4" s="461"/>
      <c r="X4" s="461"/>
      <c r="Y4" s="461"/>
      <c r="Z4" s="461"/>
      <c r="AA4" s="461"/>
      <c r="AB4" s="461"/>
      <c r="AC4" s="461"/>
      <c r="AD4" s="461"/>
      <c r="AE4" s="461"/>
      <c r="AF4" s="461"/>
      <c r="AG4" s="461"/>
      <c r="AH4" s="461"/>
      <c r="AI4" s="461"/>
      <c r="AJ4" s="461"/>
      <c r="AK4" s="461"/>
      <c r="AL4" s="461"/>
      <c r="AM4" s="461"/>
      <c r="AN4" s="461"/>
      <c r="AO4" s="461"/>
      <c r="AP4" s="461"/>
      <c r="AQ4" s="461"/>
      <c r="AR4" s="461"/>
      <c r="AS4" s="461"/>
      <c r="AT4" s="461"/>
      <c r="AU4" s="462"/>
    </row>
    <row r="5" spans="1:47" ht="36" customHeight="1" thickBot="1" x14ac:dyDescent="0.3">
      <c r="A5" s="457" t="s">
        <v>2</v>
      </c>
      <c r="B5" s="458"/>
      <c r="C5" s="458"/>
      <c r="D5" s="458"/>
      <c r="E5" s="458"/>
      <c r="F5" s="458"/>
      <c r="G5" s="458"/>
      <c r="H5" s="458"/>
      <c r="I5" s="458"/>
      <c r="J5" s="458"/>
      <c r="K5" s="458"/>
      <c r="L5" s="458"/>
      <c r="M5" s="458"/>
      <c r="N5" s="458"/>
      <c r="O5" s="458"/>
      <c r="P5" s="459"/>
      <c r="Q5" s="463" t="s">
        <v>102</v>
      </c>
      <c r="R5" s="464"/>
      <c r="S5" s="464"/>
      <c r="T5" s="464"/>
      <c r="U5" s="464"/>
      <c r="V5" s="464"/>
      <c r="W5" s="464"/>
      <c r="X5" s="464"/>
      <c r="Y5" s="464"/>
      <c r="Z5" s="464"/>
      <c r="AA5" s="464"/>
      <c r="AB5" s="464"/>
      <c r="AC5" s="464"/>
      <c r="AD5" s="464"/>
      <c r="AE5" s="464"/>
      <c r="AF5" s="464"/>
      <c r="AG5" s="464"/>
      <c r="AH5" s="464"/>
      <c r="AI5" s="464"/>
      <c r="AJ5" s="464"/>
      <c r="AK5" s="464"/>
      <c r="AL5" s="464"/>
      <c r="AM5" s="464"/>
      <c r="AN5" s="464"/>
      <c r="AO5" s="464"/>
      <c r="AP5" s="464"/>
      <c r="AQ5" s="464"/>
      <c r="AR5" s="464"/>
      <c r="AS5" s="464"/>
      <c r="AT5" s="464"/>
      <c r="AU5" s="465"/>
    </row>
    <row r="6" spans="1:47" ht="14.25" customHeight="1" thickBot="1" x14ac:dyDescent="0.3">
      <c r="A6" s="4"/>
      <c r="B6" s="4"/>
      <c r="C6" s="4"/>
      <c r="D6" s="50"/>
      <c r="E6" s="50"/>
      <c r="F6" s="50"/>
      <c r="G6" s="51"/>
      <c r="H6" s="52"/>
      <c r="I6" s="52"/>
      <c r="J6" s="52"/>
      <c r="K6" s="52"/>
      <c r="L6" s="52"/>
      <c r="Q6" s="52"/>
      <c r="R6" s="52"/>
      <c r="S6" s="52"/>
      <c r="T6" s="52"/>
      <c r="U6" s="52"/>
      <c r="V6" s="52"/>
      <c r="W6" s="52"/>
      <c r="X6" s="52"/>
      <c r="Y6" s="52"/>
      <c r="Z6" s="52"/>
      <c r="AA6" s="52"/>
      <c r="AB6" s="52"/>
      <c r="AC6" s="52"/>
      <c r="AD6" s="52"/>
      <c r="AE6" s="52"/>
      <c r="AF6" s="52"/>
      <c r="AG6" s="52"/>
      <c r="AH6" s="52"/>
      <c r="AI6" s="52"/>
      <c r="AJ6" s="52"/>
      <c r="AK6" s="4"/>
      <c r="AL6" s="4"/>
      <c r="AM6" s="17"/>
      <c r="AN6" s="53"/>
      <c r="AO6" s="4"/>
      <c r="AP6" s="4"/>
      <c r="AQ6" s="4"/>
      <c r="AR6" s="4"/>
      <c r="AS6" s="4"/>
      <c r="AT6" s="4"/>
      <c r="AU6" s="4"/>
    </row>
    <row r="7" spans="1:47" s="25" customFormat="1" ht="53.25" customHeight="1" x14ac:dyDescent="0.25">
      <c r="A7" s="378" t="s">
        <v>32</v>
      </c>
      <c r="B7" s="338" t="s">
        <v>42</v>
      </c>
      <c r="C7" s="338"/>
      <c r="D7" s="338"/>
      <c r="E7" s="338" t="s">
        <v>46</v>
      </c>
      <c r="F7" s="338" t="s">
        <v>76</v>
      </c>
      <c r="G7" s="338" t="s">
        <v>47</v>
      </c>
      <c r="H7" s="338" t="s">
        <v>81</v>
      </c>
      <c r="I7" s="477" t="s">
        <v>48</v>
      </c>
      <c r="J7" s="478"/>
      <c r="K7" s="478"/>
      <c r="L7" s="478"/>
      <c r="M7" s="478"/>
      <c r="N7" s="478"/>
      <c r="O7" s="478"/>
      <c r="P7" s="478"/>
      <c r="Q7" s="478"/>
      <c r="R7" s="478"/>
      <c r="S7" s="478"/>
      <c r="T7" s="478"/>
      <c r="U7" s="478"/>
      <c r="V7" s="478"/>
      <c r="W7" s="478"/>
      <c r="X7" s="478"/>
      <c r="Y7" s="478"/>
      <c r="Z7" s="478"/>
      <c r="AA7" s="478"/>
      <c r="AB7" s="478"/>
      <c r="AC7" s="478"/>
      <c r="AD7" s="478"/>
      <c r="AE7" s="478"/>
      <c r="AF7" s="478"/>
      <c r="AG7" s="478"/>
      <c r="AH7" s="478"/>
      <c r="AI7" s="478"/>
      <c r="AJ7" s="479"/>
      <c r="AK7" s="338" t="s">
        <v>49</v>
      </c>
      <c r="AL7" s="338"/>
      <c r="AM7" s="338"/>
      <c r="AN7" s="338"/>
      <c r="AO7" s="338" t="s">
        <v>51</v>
      </c>
      <c r="AP7" s="338" t="s">
        <v>52</v>
      </c>
      <c r="AQ7" s="338" t="s">
        <v>53</v>
      </c>
      <c r="AR7" s="338" t="s">
        <v>54</v>
      </c>
      <c r="AS7" s="338" t="s">
        <v>55</v>
      </c>
      <c r="AT7" s="338" t="s">
        <v>56</v>
      </c>
      <c r="AU7" s="468" t="s">
        <v>57</v>
      </c>
    </row>
    <row r="8" spans="1:47" s="25" customFormat="1" ht="53.25" customHeight="1" x14ac:dyDescent="0.25">
      <c r="A8" s="376"/>
      <c r="B8" s="336"/>
      <c r="C8" s="336"/>
      <c r="D8" s="336"/>
      <c r="E8" s="336"/>
      <c r="F8" s="336"/>
      <c r="G8" s="336"/>
      <c r="H8" s="336"/>
      <c r="I8" s="330">
        <v>2016</v>
      </c>
      <c r="J8" s="331"/>
      <c r="K8" s="331"/>
      <c r="L8" s="332"/>
      <c r="M8" s="330">
        <v>2017</v>
      </c>
      <c r="N8" s="331"/>
      <c r="O8" s="331"/>
      <c r="P8" s="331"/>
      <c r="Q8" s="331"/>
      <c r="R8" s="332"/>
      <c r="S8" s="330">
        <v>2018</v>
      </c>
      <c r="T8" s="331"/>
      <c r="U8" s="331"/>
      <c r="V8" s="331"/>
      <c r="W8" s="331"/>
      <c r="X8" s="332"/>
      <c r="Y8" s="330">
        <v>2019</v>
      </c>
      <c r="Z8" s="331"/>
      <c r="AA8" s="331"/>
      <c r="AB8" s="331"/>
      <c r="AC8" s="331"/>
      <c r="AD8" s="332"/>
      <c r="AE8" s="330">
        <v>2020</v>
      </c>
      <c r="AF8" s="331"/>
      <c r="AG8" s="331"/>
      <c r="AH8" s="331"/>
      <c r="AI8" s="331"/>
      <c r="AJ8" s="332"/>
      <c r="AK8" s="329" t="s">
        <v>50</v>
      </c>
      <c r="AL8" s="329"/>
      <c r="AM8" s="329"/>
      <c r="AN8" s="329"/>
      <c r="AO8" s="336"/>
      <c r="AP8" s="336"/>
      <c r="AQ8" s="336"/>
      <c r="AR8" s="336"/>
      <c r="AS8" s="336"/>
      <c r="AT8" s="336"/>
      <c r="AU8" s="469"/>
    </row>
    <row r="9" spans="1:47" s="25" customFormat="1" ht="64.5" customHeight="1" thickBot="1" x14ac:dyDescent="0.3">
      <c r="A9" s="377"/>
      <c r="B9" s="33" t="s">
        <v>43</v>
      </c>
      <c r="C9" s="33" t="s">
        <v>44</v>
      </c>
      <c r="D9" s="33" t="s">
        <v>45</v>
      </c>
      <c r="E9" s="337"/>
      <c r="F9" s="337"/>
      <c r="G9" s="337"/>
      <c r="H9" s="446"/>
      <c r="I9" s="33" t="s">
        <v>82</v>
      </c>
      <c r="J9" s="33" t="s">
        <v>84</v>
      </c>
      <c r="K9" s="33" t="s">
        <v>85</v>
      </c>
      <c r="L9" s="33" t="s">
        <v>31</v>
      </c>
      <c r="M9" s="174" t="s">
        <v>83</v>
      </c>
      <c r="N9" s="174" t="s">
        <v>86</v>
      </c>
      <c r="O9" s="174" t="s">
        <v>87</v>
      </c>
      <c r="P9" s="174" t="s">
        <v>84</v>
      </c>
      <c r="Q9" s="33" t="s">
        <v>88</v>
      </c>
      <c r="R9" s="33" t="s">
        <v>31</v>
      </c>
      <c r="S9" s="33" t="s">
        <v>83</v>
      </c>
      <c r="T9" s="33" t="s">
        <v>86</v>
      </c>
      <c r="U9" s="33" t="s">
        <v>87</v>
      </c>
      <c r="V9" s="33" t="s">
        <v>84</v>
      </c>
      <c r="W9" s="33" t="s">
        <v>88</v>
      </c>
      <c r="X9" s="33" t="s">
        <v>31</v>
      </c>
      <c r="Y9" s="246" t="s">
        <v>83</v>
      </c>
      <c r="Z9" s="246" t="s">
        <v>86</v>
      </c>
      <c r="AA9" s="33" t="s">
        <v>87</v>
      </c>
      <c r="AB9" s="33" t="s">
        <v>84</v>
      </c>
      <c r="AC9" s="33" t="s">
        <v>88</v>
      </c>
      <c r="AD9" s="33" t="s">
        <v>31</v>
      </c>
      <c r="AE9" s="33" t="s">
        <v>83</v>
      </c>
      <c r="AF9" s="33" t="s">
        <v>86</v>
      </c>
      <c r="AG9" s="33" t="s">
        <v>87</v>
      </c>
      <c r="AH9" s="33" t="s">
        <v>84</v>
      </c>
      <c r="AI9" s="33" t="s">
        <v>88</v>
      </c>
      <c r="AJ9" s="33" t="s">
        <v>31</v>
      </c>
      <c r="AK9" s="33" t="s">
        <v>4</v>
      </c>
      <c r="AL9" s="33" t="s">
        <v>5</v>
      </c>
      <c r="AM9" s="33" t="s">
        <v>6</v>
      </c>
      <c r="AN9" s="33" t="s">
        <v>7</v>
      </c>
      <c r="AO9" s="337"/>
      <c r="AP9" s="337"/>
      <c r="AQ9" s="337"/>
      <c r="AR9" s="337"/>
      <c r="AS9" s="337"/>
      <c r="AT9" s="337"/>
      <c r="AU9" s="470"/>
    </row>
    <row r="10" spans="1:47" s="5" customFormat="1" ht="45" customHeight="1" x14ac:dyDescent="0.25">
      <c r="A10" s="474" t="s">
        <v>113</v>
      </c>
      <c r="B10" s="392">
        <v>1</v>
      </c>
      <c r="C10" s="392" t="s">
        <v>114</v>
      </c>
      <c r="D10" s="392" t="s">
        <v>115</v>
      </c>
      <c r="E10" s="395">
        <v>441</v>
      </c>
      <c r="F10" s="392">
        <v>193</v>
      </c>
      <c r="G10" s="70" t="s">
        <v>8</v>
      </c>
      <c r="H10" s="56">
        <f>L10+R10+X10+Y10+AE10</f>
        <v>49</v>
      </c>
      <c r="I10" s="56">
        <v>6</v>
      </c>
      <c r="J10" s="56">
        <v>6</v>
      </c>
      <c r="K10" s="173">
        <v>6</v>
      </c>
      <c r="L10" s="173">
        <v>6</v>
      </c>
      <c r="M10" s="173">
        <v>13</v>
      </c>
      <c r="N10" s="173">
        <v>13</v>
      </c>
      <c r="O10" s="173">
        <v>13</v>
      </c>
      <c r="P10" s="173">
        <v>13</v>
      </c>
      <c r="Q10" s="173">
        <v>13</v>
      </c>
      <c r="R10" s="173">
        <v>12</v>
      </c>
      <c r="S10" s="199">
        <v>13</v>
      </c>
      <c r="T10" s="199">
        <v>13</v>
      </c>
      <c r="U10" s="199">
        <v>13</v>
      </c>
      <c r="V10" s="173">
        <v>13</v>
      </c>
      <c r="W10" s="173">
        <v>13</v>
      </c>
      <c r="X10" s="173">
        <v>12</v>
      </c>
      <c r="Y10" s="173">
        <v>13</v>
      </c>
      <c r="Z10" s="173">
        <v>13</v>
      </c>
      <c r="AA10" s="173"/>
      <c r="AB10" s="173"/>
      <c r="AC10" s="173"/>
      <c r="AD10" s="173">
        <v>2</v>
      </c>
      <c r="AE10" s="173">
        <v>6</v>
      </c>
      <c r="AF10" s="203"/>
      <c r="AG10" s="173"/>
      <c r="AH10" s="173"/>
      <c r="AI10" s="173"/>
      <c r="AJ10" s="173"/>
      <c r="AK10" s="173">
        <v>2</v>
      </c>
      <c r="AL10" s="204"/>
      <c r="AM10" s="205"/>
      <c r="AN10" s="205"/>
      <c r="AO10" s="97">
        <f t="shared" ref="AO10:AO17" si="0">+AK10/Z10</f>
        <v>0.15384615384615385</v>
      </c>
      <c r="AP10" s="97">
        <f t="shared" ref="AP10:AP15" si="1">(L10+R10+X10+AK10+AE10)/H10</f>
        <v>0.77551020408163263</v>
      </c>
      <c r="AQ10" s="471" t="s">
        <v>116</v>
      </c>
      <c r="AR10" s="392" t="s">
        <v>117</v>
      </c>
      <c r="AS10" s="392" t="s">
        <v>118</v>
      </c>
      <c r="AT10" s="471" t="s">
        <v>119</v>
      </c>
      <c r="AU10" s="427" t="s">
        <v>120</v>
      </c>
    </row>
    <row r="11" spans="1:47" s="5" customFormat="1" ht="45" customHeight="1" x14ac:dyDescent="0.25">
      <c r="A11" s="475"/>
      <c r="B11" s="393"/>
      <c r="C11" s="393"/>
      <c r="D11" s="393"/>
      <c r="E11" s="396"/>
      <c r="F11" s="393"/>
      <c r="G11" s="71" t="s">
        <v>9</v>
      </c>
      <c r="H11" s="57">
        <f>L11+R11+X11+AE11+Z11</f>
        <v>13509280087</v>
      </c>
      <c r="I11" s="57">
        <v>677000000</v>
      </c>
      <c r="J11" s="57">
        <v>677000000</v>
      </c>
      <c r="K11" s="142">
        <v>909789822</v>
      </c>
      <c r="L11" s="65">
        <v>692484996</v>
      </c>
      <c r="M11" s="65">
        <v>4000000000</v>
      </c>
      <c r="N11" s="65">
        <v>4000000000</v>
      </c>
      <c r="O11" s="65">
        <v>3123400000</v>
      </c>
      <c r="P11" s="65">
        <v>3018021300</v>
      </c>
      <c r="Q11" s="65">
        <v>2974780262</v>
      </c>
      <c r="R11" s="65">
        <v>2957797184</v>
      </c>
      <c r="S11" s="62">
        <v>1440000000</v>
      </c>
      <c r="T11" s="62">
        <v>1440000000</v>
      </c>
      <c r="U11" s="62">
        <v>1440000000</v>
      </c>
      <c r="V11" s="62">
        <v>8231000000</v>
      </c>
      <c r="W11" s="62">
        <v>7908057363</v>
      </c>
      <c r="X11" s="76">
        <v>7795737907</v>
      </c>
      <c r="Y11" s="65">
        <v>1017260000</v>
      </c>
      <c r="Z11" s="65">
        <v>1017260000</v>
      </c>
      <c r="AA11" s="142"/>
      <c r="AB11" s="65"/>
      <c r="AC11" s="65"/>
      <c r="AD11" s="62">
        <v>678540000</v>
      </c>
      <c r="AE11" s="65">
        <v>1046000000</v>
      </c>
      <c r="AF11" s="65"/>
      <c r="AG11" s="65"/>
      <c r="AH11" s="142"/>
      <c r="AI11" s="142"/>
      <c r="AJ11" s="142"/>
      <c r="AK11" s="62">
        <v>678540000</v>
      </c>
      <c r="AL11" s="206"/>
      <c r="AM11" s="207"/>
      <c r="AN11" s="207"/>
      <c r="AO11" s="99">
        <f t="shared" si="0"/>
        <v>0.66702711204608456</v>
      </c>
      <c r="AP11" s="99">
        <f>(L11+R11+X11+AK11+Z11)/H11</f>
        <v>0.97279943878329922</v>
      </c>
      <c r="AQ11" s="472"/>
      <c r="AR11" s="393"/>
      <c r="AS11" s="393"/>
      <c r="AT11" s="472"/>
      <c r="AU11" s="428"/>
    </row>
    <row r="12" spans="1:47" s="5" customFormat="1" ht="45" customHeight="1" x14ac:dyDescent="0.25">
      <c r="A12" s="475"/>
      <c r="B12" s="393"/>
      <c r="C12" s="393"/>
      <c r="D12" s="393"/>
      <c r="E12" s="396"/>
      <c r="F12" s="393"/>
      <c r="G12" s="72" t="s">
        <v>10</v>
      </c>
      <c r="H12" s="58">
        <f>L12+R12+X12+AE12+Y12</f>
        <v>2</v>
      </c>
      <c r="I12" s="58">
        <v>0</v>
      </c>
      <c r="J12" s="58">
        <v>0</v>
      </c>
      <c r="K12" s="221"/>
      <c r="L12" s="160"/>
      <c r="M12" s="66">
        <v>0</v>
      </c>
      <c r="N12" s="64">
        <v>0</v>
      </c>
      <c r="O12" s="64">
        <v>0</v>
      </c>
      <c r="P12" s="64">
        <v>0</v>
      </c>
      <c r="Q12" s="64">
        <v>0</v>
      </c>
      <c r="R12" s="64">
        <v>0</v>
      </c>
      <c r="S12" s="63">
        <v>1</v>
      </c>
      <c r="T12" s="63">
        <v>1</v>
      </c>
      <c r="U12" s="63">
        <v>1</v>
      </c>
      <c r="V12" s="63">
        <v>1</v>
      </c>
      <c r="W12" s="63">
        <v>1</v>
      </c>
      <c r="X12" s="64">
        <v>1</v>
      </c>
      <c r="Y12" s="64">
        <v>1</v>
      </c>
      <c r="Z12" s="64">
        <v>1</v>
      </c>
      <c r="AA12" s="66"/>
      <c r="AB12" s="66"/>
      <c r="AC12" s="66"/>
      <c r="AD12" s="64">
        <v>1</v>
      </c>
      <c r="AE12" s="64">
        <v>0</v>
      </c>
      <c r="AF12" s="64"/>
      <c r="AG12" s="66"/>
      <c r="AH12" s="66"/>
      <c r="AI12" s="66"/>
      <c r="AJ12" s="66"/>
      <c r="AK12" s="64">
        <v>1</v>
      </c>
      <c r="AL12" s="208"/>
      <c r="AM12" s="207"/>
      <c r="AN12" s="209"/>
      <c r="AO12" s="99">
        <f t="shared" si="0"/>
        <v>1</v>
      </c>
      <c r="AP12" s="99">
        <f t="shared" si="1"/>
        <v>1</v>
      </c>
      <c r="AQ12" s="472"/>
      <c r="AR12" s="393"/>
      <c r="AS12" s="393"/>
      <c r="AT12" s="472"/>
      <c r="AU12" s="428"/>
    </row>
    <row r="13" spans="1:47" s="5" customFormat="1" ht="45" customHeight="1" x14ac:dyDescent="0.25">
      <c r="A13" s="475"/>
      <c r="B13" s="393"/>
      <c r="C13" s="393"/>
      <c r="D13" s="393"/>
      <c r="E13" s="396"/>
      <c r="F13" s="393"/>
      <c r="G13" s="71" t="s">
        <v>11</v>
      </c>
      <c r="H13" s="57">
        <f>L13+R13+X13+AF13+Z13</f>
        <v>10354715903</v>
      </c>
      <c r="I13" s="57">
        <v>0</v>
      </c>
      <c r="J13" s="57">
        <v>0</v>
      </c>
      <c r="K13" s="222"/>
      <c r="L13" s="157"/>
      <c r="M13" s="65">
        <v>563456573</v>
      </c>
      <c r="N13" s="65">
        <v>563456573</v>
      </c>
      <c r="O13" s="101">
        <v>563456573</v>
      </c>
      <c r="P13" s="65">
        <v>563456571</v>
      </c>
      <c r="Q13" s="65">
        <v>538957170</v>
      </c>
      <c r="R13" s="65">
        <v>505326396</v>
      </c>
      <c r="S13" s="65">
        <v>2473687593</v>
      </c>
      <c r="T13" s="65">
        <v>2473687593</v>
      </c>
      <c r="U13" s="65">
        <v>2473687593</v>
      </c>
      <c r="V13" s="65">
        <v>2466156293</v>
      </c>
      <c r="W13" s="65">
        <v>2466156293</v>
      </c>
      <c r="X13" s="76">
        <v>2466156293</v>
      </c>
      <c r="Y13" s="65">
        <v>7383233214</v>
      </c>
      <c r="Z13" s="65">
        <v>7383233214</v>
      </c>
      <c r="AA13" s="101"/>
      <c r="AB13" s="101"/>
      <c r="AC13" s="101"/>
      <c r="AD13" s="65">
        <f>2019142500+123583936</f>
        <v>2142726436</v>
      </c>
      <c r="AE13" s="101">
        <v>0</v>
      </c>
      <c r="AF13" s="65"/>
      <c r="AG13" s="101"/>
      <c r="AH13" s="101"/>
      <c r="AI13" s="101"/>
      <c r="AJ13" s="101"/>
      <c r="AK13" s="65">
        <f>2019142500+123583936</f>
        <v>2142726436</v>
      </c>
      <c r="AL13" s="206"/>
      <c r="AM13" s="207"/>
      <c r="AN13" s="208"/>
      <c r="AO13" s="99">
        <f t="shared" si="0"/>
        <v>0.29021519081057706</v>
      </c>
      <c r="AP13" s="99">
        <f t="shared" si="1"/>
        <v>0.4939014428699387</v>
      </c>
      <c r="AQ13" s="472"/>
      <c r="AR13" s="393"/>
      <c r="AS13" s="393"/>
      <c r="AT13" s="472"/>
      <c r="AU13" s="428"/>
    </row>
    <row r="14" spans="1:47" s="5" customFormat="1" ht="45" customHeight="1" x14ac:dyDescent="0.25">
      <c r="A14" s="475"/>
      <c r="B14" s="393"/>
      <c r="C14" s="393"/>
      <c r="D14" s="393"/>
      <c r="E14" s="396"/>
      <c r="F14" s="393"/>
      <c r="G14" s="72" t="s">
        <v>12</v>
      </c>
      <c r="H14" s="59">
        <f>H12+H10</f>
        <v>51</v>
      </c>
      <c r="I14" s="59">
        <f t="shared" ref="I14:AK14" si="2">I12+I10</f>
        <v>6</v>
      </c>
      <c r="J14" s="59">
        <f t="shared" si="2"/>
        <v>6</v>
      </c>
      <c r="K14" s="175">
        <f t="shared" si="2"/>
        <v>6</v>
      </c>
      <c r="L14" s="175">
        <f t="shared" si="2"/>
        <v>6</v>
      </c>
      <c r="M14" s="175">
        <f t="shared" si="2"/>
        <v>13</v>
      </c>
      <c r="N14" s="175">
        <f t="shared" si="2"/>
        <v>13</v>
      </c>
      <c r="O14" s="175">
        <f t="shared" si="2"/>
        <v>13</v>
      </c>
      <c r="P14" s="175">
        <f t="shared" si="2"/>
        <v>13</v>
      </c>
      <c r="Q14" s="175">
        <f t="shared" si="2"/>
        <v>13</v>
      </c>
      <c r="R14" s="175">
        <f t="shared" si="2"/>
        <v>12</v>
      </c>
      <c r="S14" s="175">
        <f t="shared" si="2"/>
        <v>14</v>
      </c>
      <c r="T14" s="175">
        <f t="shared" si="2"/>
        <v>14</v>
      </c>
      <c r="U14" s="175">
        <f t="shared" si="2"/>
        <v>14</v>
      </c>
      <c r="V14" s="175">
        <f t="shared" si="2"/>
        <v>14</v>
      </c>
      <c r="W14" s="175">
        <f t="shared" si="2"/>
        <v>14</v>
      </c>
      <c r="X14" s="175">
        <f t="shared" si="2"/>
        <v>13</v>
      </c>
      <c r="Y14" s="175">
        <f t="shared" si="2"/>
        <v>14</v>
      </c>
      <c r="Z14" s="175">
        <f>Z12+Z10</f>
        <v>14</v>
      </c>
      <c r="AA14" s="175">
        <f>AA12+AA10</f>
        <v>0</v>
      </c>
      <c r="AB14" s="175">
        <f>AB12+AB10</f>
        <v>0</v>
      </c>
      <c r="AC14" s="175">
        <f>AC12+AC10</f>
        <v>0</v>
      </c>
      <c r="AD14" s="175">
        <f t="shared" ref="AD14" si="3">AD12+AD10</f>
        <v>3</v>
      </c>
      <c r="AE14" s="175">
        <f t="shared" si="2"/>
        <v>6</v>
      </c>
      <c r="AF14" s="175">
        <f>AF12+AF10</f>
        <v>0</v>
      </c>
      <c r="AG14" s="175">
        <f>AG12+AG10</f>
        <v>0</v>
      </c>
      <c r="AH14" s="175">
        <f>AH12+AH10</f>
        <v>0</v>
      </c>
      <c r="AI14" s="175">
        <f>AI12+AI10</f>
        <v>0</v>
      </c>
      <c r="AJ14" s="175">
        <f>AJ12+AJ10</f>
        <v>0</v>
      </c>
      <c r="AK14" s="175">
        <f t="shared" si="2"/>
        <v>3</v>
      </c>
      <c r="AL14" s="175">
        <f t="shared" ref="AL14:AN14" si="4">AL12+AL10</f>
        <v>0</v>
      </c>
      <c r="AM14" s="175">
        <f t="shared" si="4"/>
        <v>0</v>
      </c>
      <c r="AN14" s="175">
        <f t="shared" si="4"/>
        <v>0</v>
      </c>
      <c r="AO14" s="99">
        <f t="shared" si="0"/>
        <v>0.21428571428571427</v>
      </c>
      <c r="AP14" s="99">
        <f t="shared" si="1"/>
        <v>0.78431372549019607</v>
      </c>
      <c r="AQ14" s="472"/>
      <c r="AR14" s="393"/>
      <c r="AS14" s="393"/>
      <c r="AT14" s="472"/>
      <c r="AU14" s="428"/>
    </row>
    <row r="15" spans="1:47" s="5" customFormat="1" ht="45" customHeight="1" thickBot="1" x14ac:dyDescent="0.3">
      <c r="A15" s="476"/>
      <c r="B15" s="394"/>
      <c r="C15" s="394"/>
      <c r="D15" s="394"/>
      <c r="E15" s="397"/>
      <c r="F15" s="394"/>
      <c r="G15" s="73" t="s">
        <v>13</v>
      </c>
      <c r="H15" s="60">
        <f>H11+H13</f>
        <v>23863995990</v>
      </c>
      <c r="I15" s="60">
        <f t="shared" ref="I15:AK15" si="5">I11+I13</f>
        <v>677000000</v>
      </c>
      <c r="J15" s="60">
        <f t="shared" si="5"/>
        <v>677000000</v>
      </c>
      <c r="K15" s="108">
        <f t="shared" si="5"/>
        <v>909789822</v>
      </c>
      <c r="L15" s="108">
        <f t="shared" si="5"/>
        <v>692484996</v>
      </c>
      <c r="M15" s="108">
        <f t="shared" si="5"/>
        <v>4563456573</v>
      </c>
      <c r="N15" s="108">
        <f t="shared" si="5"/>
        <v>4563456573</v>
      </c>
      <c r="O15" s="108">
        <f t="shared" si="5"/>
        <v>3686856573</v>
      </c>
      <c r="P15" s="108">
        <f t="shared" si="5"/>
        <v>3581477871</v>
      </c>
      <c r="Q15" s="108">
        <f t="shared" si="5"/>
        <v>3513737432</v>
      </c>
      <c r="R15" s="108">
        <f t="shared" si="5"/>
        <v>3463123580</v>
      </c>
      <c r="S15" s="108">
        <f t="shared" si="5"/>
        <v>3913687593</v>
      </c>
      <c r="T15" s="108">
        <f t="shared" si="5"/>
        <v>3913687593</v>
      </c>
      <c r="U15" s="108">
        <f t="shared" si="5"/>
        <v>3913687593</v>
      </c>
      <c r="V15" s="108">
        <f t="shared" si="5"/>
        <v>10697156293</v>
      </c>
      <c r="W15" s="108">
        <f t="shared" si="5"/>
        <v>10374213656</v>
      </c>
      <c r="X15" s="108">
        <f t="shared" si="5"/>
        <v>10261894200</v>
      </c>
      <c r="Y15" s="108">
        <f t="shared" si="5"/>
        <v>8400493214</v>
      </c>
      <c r="Z15" s="108">
        <f t="shared" si="5"/>
        <v>8400493214</v>
      </c>
      <c r="AA15" s="108">
        <f t="shared" si="5"/>
        <v>0</v>
      </c>
      <c r="AB15" s="108">
        <f t="shared" si="5"/>
        <v>0</v>
      </c>
      <c r="AC15" s="108">
        <f t="shared" si="5"/>
        <v>0</v>
      </c>
      <c r="AD15" s="108">
        <f t="shared" ref="AD15" si="6">AD11+AD13</f>
        <v>2821266436</v>
      </c>
      <c r="AE15" s="108">
        <f t="shared" si="5"/>
        <v>1046000000</v>
      </c>
      <c r="AF15" s="108">
        <f t="shared" si="5"/>
        <v>0</v>
      </c>
      <c r="AG15" s="108">
        <f t="shared" si="5"/>
        <v>0</v>
      </c>
      <c r="AH15" s="108">
        <f t="shared" si="5"/>
        <v>0</v>
      </c>
      <c r="AI15" s="108">
        <f t="shared" si="5"/>
        <v>0</v>
      </c>
      <c r="AJ15" s="108">
        <f t="shared" si="5"/>
        <v>0</v>
      </c>
      <c r="AK15" s="108">
        <f t="shared" si="5"/>
        <v>2821266436</v>
      </c>
      <c r="AL15" s="108">
        <f t="shared" ref="AL15:AN15" si="7">AL11+AL13</f>
        <v>0</v>
      </c>
      <c r="AM15" s="108">
        <f t="shared" si="7"/>
        <v>0</v>
      </c>
      <c r="AN15" s="108">
        <f t="shared" si="7"/>
        <v>0</v>
      </c>
      <c r="AO15" s="109">
        <f t="shared" si="0"/>
        <v>0.33584533242621578</v>
      </c>
      <c r="AP15" s="109">
        <f t="shared" si="1"/>
        <v>0.76620735352378011</v>
      </c>
      <c r="AQ15" s="473"/>
      <c r="AR15" s="394"/>
      <c r="AS15" s="394"/>
      <c r="AT15" s="473"/>
      <c r="AU15" s="429"/>
    </row>
    <row r="16" spans="1:47" s="5" customFormat="1" ht="45" customHeight="1" x14ac:dyDescent="0.25">
      <c r="A16" s="474" t="s">
        <v>121</v>
      </c>
      <c r="B16" s="392">
        <v>2</v>
      </c>
      <c r="C16" s="392" t="s">
        <v>122</v>
      </c>
      <c r="D16" s="392" t="s">
        <v>123</v>
      </c>
      <c r="E16" s="395">
        <v>441</v>
      </c>
      <c r="F16" s="392">
        <v>193</v>
      </c>
      <c r="G16" s="70" t="s">
        <v>8</v>
      </c>
      <c r="H16" s="154">
        <v>100</v>
      </c>
      <c r="I16" s="110">
        <v>10</v>
      </c>
      <c r="J16" s="110">
        <v>10</v>
      </c>
      <c r="K16" s="154">
        <v>10</v>
      </c>
      <c r="L16" s="154">
        <v>2</v>
      </c>
      <c r="M16" s="154">
        <v>40</v>
      </c>
      <c r="N16" s="154">
        <v>40</v>
      </c>
      <c r="O16" s="154">
        <v>40</v>
      </c>
      <c r="P16" s="154">
        <v>40</v>
      </c>
      <c r="Q16" s="154">
        <v>40</v>
      </c>
      <c r="R16" s="154">
        <v>40</v>
      </c>
      <c r="S16" s="200">
        <v>65</v>
      </c>
      <c r="T16" s="200">
        <v>65</v>
      </c>
      <c r="U16" s="200">
        <v>65</v>
      </c>
      <c r="V16" s="154">
        <v>70</v>
      </c>
      <c r="W16" s="154">
        <v>70</v>
      </c>
      <c r="X16" s="154">
        <v>70</v>
      </c>
      <c r="Y16" s="154">
        <v>90</v>
      </c>
      <c r="Z16" s="154">
        <v>90</v>
      </c>
      <c r="AA16" s="154"/>
      <c r="AB16" s="154"/>
      <c r="AC16" s="154"/>
      <c r="AD16" s="154">
        <v>75</v>
      </c>
      <c r="AE16" s="154">
        <v>100</v>
      </c>
      <c r="AF16" s="202"/>
      <c r="AG16" s="154"/>
      <c r="AH16" s="154"/>
      <c r="AI16" s="154"/>
      <c r="AJ16" s="154"/>
      <c r="AK16" s="154">
        <v>75</v>
      </c>
      <c r="AL16" s="204"/>
      <c r="AM16" s="205"/>
      <c r="AN16" s="205"/>
      <c r="AO16" s="97">
        <f t="shared" si="0"/>
        <v>0.83333333333333337</v>
      </c>
      <c r="AP16" s="97">
        <f>+AK16/H16</f>
        <v>0.75</v>
      </c>
      <c r="AQ16" s="471" t="s">
        <v>129</v>
      </c>
      <c r="AR16" s="392" t="s">
        <v>124</v>
      </c>
      <c r="AS16" s="392" t="s">
        <v>124</v>
      </c>
      <c r="AT16" s="471" t="s">
        <v>130</v>
      </c>
      <c r="AU16" s="427" t="s">
        <v>125</v>
      </c>
    </row>
    <row r="17" spans="1:47" s="5" customFormat="1" ht="45" customHeight="1" x14ac:dyDescent="0.25">
      <c r="A17" s="475"/>
      <c r="B17" s="393"/>
      <c r="C17" s="393"/>
      <c r="D17" s="393"/>
      <c r="E17" s="396"/>
      <c r="F17" s="393"/>
      <c r="G17" s="71" t="s">
        <v>9</v>
      </c>
      <c r="H17" s="57">
        <f>L17+R17+X17+Z17</f>
        <v>3324771657</v>
      </c>
      <c r="I17" s="57">
        <v>146000000</v>
      </c>
      <c r="J17" s="57">
        <v>146000000</v>
      </c>
      <c r="K17" s="142">
        <v>146197700</v>
      </c>
      <c r="L17" s="65">
        <v>0</v>
      </c>
      <c r="M17" s="65">
        <v>1387623000</v>
      </c>
      <c r="N17" s="65">
        <v>1387623000</v>
      </c>
      <c r="O17" s="65">
        <v>1884222500</v>
      </c>
      <c r="P17" s="65">
        <v>1984222500</v>
      </c>
      <c r="Q17" s="65">
        <v>1932846500</v>
      </c>
      <c r="R17" s="65">
        <v>1860558800</v>
      </c>
      <c r="S17" s="62">
        <v>405000000</v>
      </c>
      <c r="T17" s="62">
        <v>405000000</v>
      </c>
      <c r="U17" s="62">
        <v>405000000</v>
      </c>
      <c r="V17" s="62">
        <v>1305000000</v>
      </c>
      <c r="W17" s="62">
        <v>1158932000</v>
      </c>
      <c r="X17" s="76">
        <v>1043334857</v>
      </c>
      <c r="Y17" s="65">
        <v>420878000</v>
      </c>
      <c r="Z17" s="65">
        <v>420878000</v>
      </c>
      <c r="AA17" s="142"/>
      <c r="AB17" s="65"/>
      <c r="AC17" s="65"/>
      <c r="AD17" s="62">
        <v>177231000</v>
      </c>
      <c r="AE17" s="65">
        <v>112000000</v>
      </c>
      <c r="AF17" s="65"/>
      <c r="AG17" s="65"/>
      <c r="AH17" s="142"/>
      <c r="AI17" s="142"/>
      <c r="AJ17" s="142"/>
      <c r="AK17" s="62">
        <v>177231000</v>
      </c>
      <c r="AL17" s="206"/>
      <c r="AM17" s="207"/>
      <c r="AN17" s="207"/>
      <c r="AO17" s="99">
        <f t="shared" si="0"/>
        <v>0.42109827550976769</v>
      </c>
      <c r="AP17" s="99">
        <f>AK17/Z17</f>
        <v>0.42109827550976769</v>
      </c>
      <c r="AQ17" s="472"/>
      <c r="AR17" s="393"/>
      <c r="AS17" s="393"/>
      <c r="AT17" s="472" t="s">
        <v>126</v>
      </c>
      <c r="AU17" s="428"/>
    </row>
    <row r="18" spans="1:47" s="5" customFormat="1" ht="45" customHeight="1" x14ac:dyDescent="0.25">
      <c r="A18" s="475"/>
      <c r="B18" s="393"/>
      <c r="C18" s="393"/>
      <c r="D18" s="393"/>
      <c r="E18" s="396"/>
      <c r="F18" s="393"/>
      <c r="G18" s="72" t="s">
        <v>10</v>
      </c>
      <c r="H18" s="58">
        <f>L18+R18+X18+AE18+Y18</f>
        <v>0</v>
      </c>
      <c r="I18" s="58">
        <v>0</v>
      </c>
      <c r="J18" s="58">
        <v>0</v>
      </c>
      <c r="K18" s="221"/>
      <c r="L18" s="160"/>
      <c r="M18" s="66">
        <v>0</v>
      </c>
      <c r="N18" s="64">
        <v>0</v>
      </c>
      <c r="O18" s="64">
        <v>0</v>
      </c>
      <c r="P18" s="64">
        <v>0</v>
      </c>
      <c r="Q18" s="160"/>
      <c r="R18" s="160"/>
      <c r="S18" s="161"/>
      <c r="T18" s="161"/>
      <c r="U18" s="161"/>
      <c r="V18" s="161"/>
      <c r="W18" s="161"/>
      <c r="X18" s="160"/>
      <c r="Y18" s="160"/>
      <c r="Z18" s="160"/>
      <c r="AA18" s="221"/>
      <c r="AB18" s="221"/>
      <c r="AC18" s="221"/>
      <c r="AD18" s="160"/>
      <c r="AE18" s="160"/>
      <c r="AF18" s="64"/>
      <c r="AG18" s="66"/>
      <c r="AH18" s="66"/>
      <c r="AI18" s="66"/>
      <c r="AJ18" s="66"/>
      <c r="AK18" s="64">
        <v>0</v>
      </c>
      <c r="AL18" s="208"/>
      <c r="AM18" s="207"/>
      <c r="AN18" s="209"/>
      <c r="AO18" s="99"/>
      <c r="AP18" s="99"/>
      <c r="AQ18" s="472"/>
      <c r="AR18" s="393"/>
      <c r="AS18" s="393"/>
      <c r="AT18" s="472" t="s">
        <v>127</v>
      </c>
      <c r="AU18" s="428"/>
    </row>
    <row r="19" spans="1:47" s="5" customFormat="1" ht="45" customHeight="1" thickBot="1" x14ac:dyDescent="0.3">
      <c r="A19" s="475"/>
      <c r="B19" s="393"/>
      <c r="C19" s="393"/>
      <c r="D19" s="393"/>
      <c r="E19" s="396"/>
      <c r="F19" s="393"/>
      <c r="G19" s="71" t="s">
        <v>11</v>
      </c>
      <c r="H19" s="57">
        <f>L19+R19+X19+AE19+Z19</f>
        <v>2684303858</v>
      </c>
      <c r="I19" s="57">
        <v>0</v>
      </c>
      <c r="J19" s="57">
        <v>0</v>
      </c>
      <c r="K19" s="222"/>
      <c r="L19" s="157"/>
      <c r="M19" s="65">
        <v>0</v>
      </c>
      <c r="N19" s="65">
        <v>0</v>
      </c>
      <c r="O19" s="101">
        <v>0</v>
      </c>
      <c r="P19" s="65">
        <v>0</v>
      </c>
      <c r="Q19" s="65">
        <v>0</v>
      </c>
      <c r="R19" s="65">
        <v>0</v>
      </c>
      <c r="S19" s="65">
        <v>1774009667</v>
      </c>
      <c r="T19" s="65">
        <v>1774009667</v>
      </c>
      <c r="U19" s="65">
        <v>1774009667</v>
      </c>
      <c r="V19" s="65">
        <v>1774009667</v>
      </c>
      <c r="W19" s="65">
        <v>1774009667</v>
      </c>
      <c r="X19" s="76">
        <v>1774009667</v>
      </c>
      <c r="Y19" s="65">
        <v>910294191</v>
      </c>
      <c r="Z19" s="65">
        <v>910294191</v>
      </c>
      <c r="AA19" s="101"/>
      <c r="AB19" s="101"/>
      <c r="AC19" s="101"/>
      <c r="AD19" s="65">
        <v>15164634</v>
      </c>
      <c r="AE19" s="101">
        <v>0</v>
      </c>
      <c r="AF19" s="65"/>
      <c r="AG19" s="101"/>
      <c r="AH19" s="101"/>
      <c r="AI19" s="101"/>
      <c r="AJ19" s="101"/>
      <c r="AK19" s="65">
        <v>15164634</v>
      </c>
      <c r="AL19" s="206"/>
      <c r="AM19" s="207"/>
      <c r="AN19" s="208"/>
      <c r="AO19" s="99">
        <f>+AK19/Z19</f>
        <v>1.6659047316715216E-2</v>
      </c>
      <c r="AP19" s="109">
        <f t="shared" ref="AP19:AP21" si="8">(L19+R19+X19+AK19+AE19)/H19</f>
        <v>0.66653195601077142</v>
      </c>
      <c r="AQ19" s="472"/>
      <c r="AR19" s="393"/>
      <c r="AS19" s="393"/>
      <c r="AT19" s="472" t="s">
        <v>128</v>
      </c>
      <c r="AU19" s="428"/>
    </row>
    <row r="20" spans="1:47" s="5" customFormat="1" ht="45" customHeight="1" x14ac:dyDescent="0.25">
      <c r="A20" s="475"/>
      <c r="B20" s="393"/>
      <c r="C20" s="393"/>
      <c r="D20" s="393"/>
      <c r="E20" s="396"/>
      <c r="F20" s="393"/>
      <c r="G20" s="72" t="s">
        <v>12</v>
      </c>
      <c r="H20" s="126">
        <f>H18+H16</f>
        <v>100</v>
      </c>
      <c r="I20" s="126">
        <f t="shared" ref="I20:AJ20" si="9">I18+I16</f>
        <v>10</v>
      </c>
      <c r="J20" s="126">
        <f t="shared" si="9"/>
        <v>10</v>
      </c>
      <c r="K20" s="176">
        <f t="shared" si="9"/>
        <v>10</v>
      </c>
      <c r="L20" s="176">
        <f t="shared" si="9"/>
        <v>2</v>
      </c>
      <c r="M20" s="176">
        <f t="shared" si="9"/>
        <v>40</v>
      </c>
      <c r="N20" s="176">
        <f t="shared" si="9"/>
        <v>40</v>
      </c>
      <c r="O20" s="176">
        <f t="shared" si="9"/>
        <v>40</v>
      </c>
      <c r="P20" s="176">
        <f t="shared" si="9"/>
        <v>40</v>
      </c>
      <c r="Q20" s="176">
        <f t="shared" si="9"/>
        <v>40</v>
      </c>
      <c r="R20" s="176">
        <f t="shared" si="9"/>
        <v>40</v>
      </c>
      <c r="S20" s="176">
        <f t="shared" si="9"/>
        <v>65</v>
      </c>
      <c r="T20" s="176">
        <f t="shared" si="9"/>
        <v>65</v>
      </c>
      <c r="U20" s="176">
        <f t="shared" si="9"/>
        <v>65</v>
      </c>
      <c r="V20" s="176">
        <f t="shared" si="9"/>
        <v>70</v>
      </c>
      <c r="W20" s="176">
        <f t="shared" si="9"/>
        <v>70</v>
      </c>
      <c r="X20" s="176">
        <f t="shared" si="9"/>
        <v>70</v>
      </c>
      <c r="Y20" s="176">
        <f t="shared" si="9"/>
        <v>90</v>
      </c>
      <c r="Z20" s="176">
        <f>Z18+Z16</f>
        <v>90</v>
      </c>
      <c r="AA20" s="176">
        <f t="shared" si="9"/>
        <v>0</v>
      </c>
      <c r="AB20" s="176">
        <f t="shared" si="9"/>
        <v>0</v>
      </c>
      <c r="AC20" s="176">
        <f t="shared" si="9"/>
        <v>0</v>
      </c>
      <c r="AD20" s="176">
        <f>+AD16+AD18</f>
        <v>75</v>
      </c>
      <c r="AE20" s="176">
        <f t="shared" si="9"/>
        <v>100</v>
      </c>
      <c r="AF20" s="176">
        <f t="shared" si="9"/>
        <v>0</v>
      </c>
      <c r="AG20" s="176">
        <f t="shared" si="9"/>
        <v>0</v>
      </c>
      <c r="AH20" s="176">
        <f t="shared" si="9"/>
        <v>0</v>
      </c>
      <c r="AI20" s="176">
        <f t="shared" si="9"/>
        <v>0</v>
      </c>
      <c r="AJ20" s="176">
        <f t="shared" si="9"/>
        <v>0</v>
      </c>
      <c r="AK20" s="176">
        <f>+AK16+AK18</f>
        <v>75</v>
      </c>
      <c r="AL20" s="176">
        <f>+AL16+AL18</f>
        <v>0</v>
      </c>
      <c r="AM20" s="176">
        <f>+AM16+AM18</f>
        <v>0</v>
      </c>
      <c r="AN20" s="176">
        <f>+AN16+AN18</f>
        <v>0</v>
      </c>
      <c r="AO20" s="99">
        <f>+AK20/Z20</f>
        <v>0.83333333333333337</v>
      </c>
      <c r="AP20" s="99">
        <f>+AK20/H20</f>
        <v>0.75</v>
      </c>
      <c r="AQ20" s="472"/>
      <c r="AR20" s="393"/>
      <c r="AS20" s="393"/>
      <c r="AT20" s="472"/>
      <c r="AU20" s="428"/>
    </row>
    <row r="21" spans="1:47" s="5" customFormat="1" ht="45" customHeight="1" thickBot="1" x14ac:dyDescent="0.3">
      <c r="A21" s="476"/>
      <c r="B21" s="394"/>
      <c r="C21" s="394"/>
      <c r="D21" s="394"/>
      <c r="E21" s="397"/>
      <c r="F21" s="394"/>
      <c r="G21" s="73" t="s">
        <v>13</v>
      </c>
      <c r="H21" s="60">
        <f>H17+H19</f>
        <v>6009075515</v>
      </c>
      <c r="I21" s="60">
        <f t="shared" ref="I21:AK21" si="10">I17+I19</f>
        <v>146000000</v>
      </c>
      <c r="J21" s="60">
        <f t="shared" si="10"/>
        <v>146000000</v>
      </c>
      <c r="K21" s="108">
        <f t="shared" si="10"/>
        <v>146197700</v>
      </c>
      <c r="L21" s="108">
        <f t="shared" si="10"/>
        <v>0</v>
      </c>
      <c r="M21" s="108">
        <f t="shared" si="10"/>
        <v>1387623000</v>
      </c>
      <c r="N21" s="108">
        <f t="shared" si="10"/>
        <v>1387623000</v>
      </c>
      <c r="O21" s="108">
        <f t="shared" si="10"/>
        <v>1884222500</v>
      </c>
      <c r="P21" s="108">
        <f t="shared" si="10"/>
        <v>1984222500</v>
      </c>
      <c r="Q21" s="108">
        <f t="shared" si="10"/>
        <v>1932846500</v>
      </c>
      <c r="R21" s="108">
        <f t="shared" si="10"/>
        <v>1860558800</v>
      </c>
      <c r="S21" s="108">
        <f t="shared" si="10"/>
        <v>2179009667</v>
      </c>
      <c r="T21" s="108">
        <f t="shared" si="10"/>
        <v>2179009667</v>
      </c>
      <c r="U21" s="108">
        <f t="shared" si="10"/>
        <v>2179009667</v>
      </c>
      <c r="V21" s="108">
        <f t="shared" si="10"/>
        <v>3079009667</v>
      </c>
      <c r="W21" s="108">
        <f t="shared" si="10"/>
        <v>2932941667</v>
      </c>
      <c r="X21" s="108">
        <f t="shared" si="10"/>
        <v>2817344524</v>
      </c>
      <c r="Y21" s="108">
        <f t="shared" si="10"/>
        <v>1331172191</v>
      </c>
      <c r="Z21" s="108">
        <f t="shared" si="10"/>
        <v>1331172191</v>
      </c>
      <c r="AA21" s="108">
        <f t="shared" si="10"/>
        <v>0</v>
      </c>
      <c r="AB21" s="108">
        <f t="shared" si="10"/>
        <v>0</v>
      </c>
      <c r="AC21" s="108">
        <f t="shared" si="10"/>
        <v>0</v>
      </c>
      <c r="AD21" s="108">
        <f t="shared" ref="AD21" si="11">AD17+AD19</f>
        <v>192395634</v>
      </c>
      <c r="AE21" s="108">
        <f t="shared" si="10"/>
        <v>112000000</v>
      </c>
      <c r="AF21" s="108">
        <f t="shared" si="10"/>
        <v>0</v>
      </c>
      <c r="AG21" s="108">
        <f t="shared" si="10"/>
        <v>0</v>
      </c>
      <c r="AH21" s="108">
        <f t="shared" si="10"/>
        <v>0</v>
      </c>
      <c r="AI21" s="108">
        <f t="shared" si="10"/>
        <v>0</v>
      </c>
      <c r="AJ21" s="108">
        <f t="shared" si="10"/>
        <v>0</v>
      </c>
      <c r="AK21" s="108">
        <f t="shared" si="10"/>
        <v>192395634</v>
      </c>
      <c r="AL21" s="108">
        <f t="shared" ref="AL21:AN21" si="12">AL17+AL19</f>
        <v>0</v>
      </c>
      <c r="AM21" s="108">
        <f t="shared" si="12"/>
        <v>0</v>
      </c>
      <c r="AN21" s="108">
        <f t="shared" si="12"/>
        <v>0</v>
      </c>
      <c r="AO21" s="109">
        <f>+AK21/Z21</f>
        <v>0.14453098952996382</v>
      </c>
      <c r="AP21" s="109">
        <f t="shared" si="8"/>
        <v>0.82912903084061174</v>
      </c>
      <c r="AQ21" s="473"/>
      <c r="AR21" s="394"/>
      <c r="AS21" s="394"/>
      <c r="AT21" s="473"/>
      <c r="AU21" s="429"/>
    </row>
    <row r="22" spans="1:47" s="5" customFormat="1" ht="45" customHeight="1" x14ac:dyDescent="0.25">
      <c r="A22" s="386" t="s">
        <v>131</v>
      </c>
      <c r="B22" s="395">
        <v>3</v>
      </c>
      <c r="C22" s="392" t="s">
        <v>132</v>
      </c>
      <c r="D22" s="392" t="s">
        <v>123</v>
      </c>
      <c r="E22" s="395">
        <v>441</v>
      </c>
      <c r="F22" s="392">
        <v>193</v>
      </c>
      <c r="G22" s="70" t="s">
        <v>8</v>
      </c>
      <c r="H22" s="74">
        <v>1</v>
      </c>
      <c r="I22" s="74">
        <v>0.1</v>
      </c>
      <c r="J22" s="74">
        <v>0.1</v>
      </c>
      <c r="K22" s="177">
        <v>0.09</v>
      </c>
      <c r="L22" s="90">
        <v>8.5000000000000006E-2</v>
      </c>
      <c r="M22" s="177">
        <v>0.4</v>
      </c>
      <c r="N22" s="177">
        <v>0.4</v>
      </c>
      <c r="O22" s="177">
        <v>0.36</v>
      </c>
      <c r="P22" s="178">
        <v>0.36</v>
      </c>
      <c r="Q22" s="210">
        <v>0.34</v>
      </c>
      <c r="R22" s="210">
        <v>0.34</v>
      </c>
      <c r="S22" s="178">
        <v>0.55000000000000004</v>
      </c>
      <c r="T22" s="178">
        <v>0.55000000000000004</v>
      </c>
      <c r="U22" s="178">
        <v>0.65</v>
      </c>
      <c r="V22" s="75">
        <v>0.65</v>
      </c>
      <c r="W22" s="75">
        <v>0.65</v>
      </c>
      <c r="X22" s="75">
        <v>0.65</v>
      </c>
      <c r="Y22" s="177">
        <v>0.9</v>
      </c>
      <c r="Z22" s="177">
        <v>0.9</v>
      </c>
      <c r="AA22" s="211"/>
      <c r="AB22" s="211"/>
      <c r="AC22" s="211"/>
      <c r="AD22" s="212">
        <v>0.71250000000000002</v>
      </c>
      <c r="AE22" s="211">
        <v>1</v>
      </c>
      <c r="AF22" s="177"/>
      <c r="AG22" s="211"/>
      <c r="AH22" s="211"/>
      <c r="AI22" s="211"/>
      <c r="AJ22" s="211"/>
      <c r="AK22" s="212">
        <v>0.71250000000000002</v>
      </c>
      <c r="AL22" s="75"/>
      <c r="AM22" s="75"/>
      <c r="AN22" s="75"/>
      <c r="AO22" s="97">
        <f>+AK22/Z22</f>
        <v>0.79166666666666663</v>
      </c>
      <c r="AP22" s="213">
        <f>+AK22/H22</f>
        <v>0.71250000000000002</v>
      </c>
      <c r="AQ22" s="398" t="s">
        <v>135</v>
      </c>
      <c r="AR22" s="392" t="s">
        <v>124</v>
      </c>
      <c r="AS22" s="392" t="s">
        <v>124</v>
      </c>
      <c r="AT22" s="418" t="s">
        <v>133</v>
      </c>
      <c r="AU22" s="383" t="s">
        <v>134</v>
      </c>
    </row>
    <row r="23" spans="1:47" s="5" customFormat="1" ht="45" customHeight="1" x14ac:dyDescent="0.25">
      <c r="A23" s="387"/>
      <c r="B23" s="396"/>
      <c r="C23" s="393"/>
      <c r="D23" s="393"/>
      <c r="E23" s="396"/>
      <c r="F23" s="393"/>
      <c r="G23" s="71" t="s">
        <v>9</v>
      </c>
      <c r="H23" s="57">
        <f>L23+R23+X23+AE23+Z23</f>
        <v>2459573805</v>
      </c>
      <c r="I23" s="61">
        <v>320000000</v>
      </c>
      <c r="J23" s="61">
        <v>320000000</v>
      </c>
      <c r="K23" s="142">
        <v>274476263</v>
      </c>
      <c r="L23" s="142">
        <v>241648991</v>
      </c>
      <c r="M23" s="142">
        <v>1300000000</v>
      </c>
      <c r="N23" s="142">
        <v>1300000000</v>
      </c>
      <c r="O23" s="142">
        <v>1090091500</v>
      </c>
      <c r="P23" s="179">
        <v>1095470200</v>
      </c>
      <c r="Q23" s="142">
        <v>981694400</v>
      </c>
      <c r="R23" s="65">
        <v>774108648</v>
      </c>
      <c r="S23" s="62">
        <v>360000000</v>
      </c>
      <c r="T23" s="62">
        <v>360000000</v>
      </c>
      <c r="U23" s="62">
        <v>760000000</v>
      </c>
      <c r="V23" s="65">
        <v>760000000</v>
      </c>
      <c r="W23" s="65">
        <v>701553167</v>
      </c>
      <c r="X23" s="76">
        <v>586603166</v>
      </c>
      <c r="Y23" s="65">
        <v>261213000</v>
      </c>
      <c r="Z23" s="65">
        <v>261213000</v>
      </c>
      <c r="AA23" s="65"/>
      <c r="AB23" s="65"/>
      <c r="AC23" s="65"/>
      <c r="AD23" s="65">
        <v>68439000</v>
      </c>
      <c r="AE23" s="65">
        <v>596000000</v>
      </c>
      <c r="AF23" s="65"/>
      <c r="AG23" s="65"/>
      <c r="AH23" s="65"/>
      <c r="AI23" s="65"/>
      <c r="AJ23" s="65"/>
      <c r="AK23" s="65">
        <v>68439000</v>
      </c>
      <c r="AL23" s="62"/>
      <c r="AM23" s="62"/>
      <c r="AN23" s="76"/>
      <c r="AO23" s="99">
        <f>+AK23/Z23</f>
        <v>0.26200457098230179</v>
      </c>
      <c r="AP23" s="99">
        <f>(L23+R23+X23+AK23+AE23)/H23</f>
        <v>0.92162300655173879</v>
      </c>
      <c r="AQ23" s="404"/>
      <c r="AR23" s="393"/>
      <c r="AS23" s="393"/>
      <c r="AT23" s="419"/>
      <c r="AU23" s="384"/>
    </row>
    <row r="24" spans="1:47" s="5" customFormat="1" ht="45" customHeight="1" x14ac:dyDescent="0.25">
      <c r="A24" s="387"/>
      <c r="B24" s="396"/>
      <c r="C24" s="393"/>
      <c r="D24" s="393"/>
      <c r="E24" s="396"/>
      <c r="F24" s="393"/>
      <c r="G24" s="72" t="s">
        <v>10</v>
      </c>
      <c r="H24" s="77"/>
      <c r="I24" s="78"/>
      <c r="J24" s="78"/>
      <c r="K24" s="223"/>
      <c r="L24" s="223"/>
      <c r="M24" s="180">
        <v>0</v>
      </c>
      <c r="N24" s="68">
        <v>0</v>
      </c>
      <c r="O24" s="180">
        <v>0</v>
      </c>
      <c r="P24" s="181">
        <v>0</v>
      </c>
      <c r="Q24" s="223"/>
      <c r="R24" s="225"/>
      <c r="S24" s="226"/>
      <c r="T24" s="226"/>
      <c r="U24" s="226"/>
      <c r="V24" s="225"/>
      <c r="W24" s="225"/>
      <c r="X24" s="225"/>
      <c r="Y24" s="225"/>
      <c r="Z24" s="225"/>
      <c r="AA24" s="225"/>
      <c r="AB24" s="225"/>
      <c r="AC24" s="225"/>
      <c r="AD24" s="225"/>
      <c r="AE24" s="225"/>
      <c r="AF24" s="68"/>
      <c r="AG24" s="68"/>
      <c r="AH24" s="68"/>
      <c r="AI24" s="68"/>
      <c r="AJ24" s="68"/>
      <c r="AK24" s="68">
        <v>0</v>
      </c>
      <c r="AL24" s="182"/>
      <c r="AM24" s="182"/>
      <c r="AN24" s="79"/>
      <c r="AO24" s="99"/>
      <c r="AP24" s="99"/>
      <c r="AQ24" s="404"/>
      <c r="AR24" s="393"/>
      <c r="AS24" s="393"/>
      <c r="AT24" s="419"/>
      <c r="AU24" s="384"/>
    </row>
    <row r="25" spans="1:47" s="5" customFormat="1" ht="45" customHeight="1" x14ac:dyDescent="0.25">
      <c r="A25" s="387"/>
      <c r="B25" s="396"/>
      <c r="C25" s="393"/>
      <c r="D25" s="393"/>
      <c r="E25" s="396"/>
      <c r="F25" s="393"/>
      <c r="G25" s="71" t="s">
        <v>11</v>
      </c>
      <c r="H25" s="57">
        <f>L25+R25+X25+AE25+Z25</f>
        <v>1226029022</v>
      </c>
      <c r="I25" s="61"/>
      <c r="J25" s="61"/>
      <c r="K25" s="162"/>
      <c r="L25" s="163"/>
      <c r="M25" s="65">
        <v>208026241</v>
      </c>
      <c r="N25" s="65">
        <v>208026241</v>
      </c>
      <c r="O25" s="142">
        <v>208026241</v>
      </c>
      <c r="P25" s="179">
        <v>208026241</v>
      </c>
      <c r="Q25" s="142">
        <v>208026241</v>
      </c>
      <c r="R25" s="65">
        <v>208026241</v>
      </c>
      <c r="S25" s="62">
        <v>618057382</v>
      </c>
      <c r="T25" s="62">
        <v>618057382</v>
      </c>
      <c r="U25" s="62">
        <v>618057382</v>
      </c>
      <c r="V25" s="62">
        <v>618057382</v>
      </c>
      <c r="W25" s="62">
        <v>618057382</v>
      </c>
      <c r="X25" s="76">
        <v>532678682</v>
      </c>
      <c r="Y25" s="65">
        <v>485324099</v>
      </c>
      <c r="Z25" s="65">
        <v>485324099</v>
      </c>
      <c r="AA25" s="65"/>
      <c r="AB25" s="65"/>
      <c r="AC25" s="65"/>
      <c r="AD25" s="65">
        <v>108926833</v>
      </c>
      <c r="AE25" s="65">
        <v>0</v>
      </c>
      <c r="AF25" s="65"/>
      <c r="AG25" s="65"/>
      <c r="AH25" s="65"/>
      <c r="AI25" s="65"/>
      <c r="AJ25" s="65"/>
      <c r="AK25" s="65">
        <v>108926833</v>
      </c>
      <c r="AL25" s="62"/>
      <c r="AM25" s="62"/>
      <c r="AN25" s="76"/>
      <c r="AO25" s="99">
        <f>+AK25/Z25</f>
        <v>0.22444142630551714</v>
      </c>
      <c r="AP25" s="99">
        <f>(L25+R25+X25+AK25+AE25)/H25</f>
        <v>0.69299481558275866</v>
      </c>
      <c r="AQ25" s="404"/>
      <c r="AR25" s="393"/>
      <c r="AS25" s="393"/>
      <c r="AT25" s="419"/>
      <c r="AU25" s="384"/>
    </row>
    <row r="26" spans="1:47" s="5" customFormat="1" ht="45" customHeight="1" x14ac:dyDescent="0.25">
      <c r="A26" s="387"/>
      <c r="B26" s="396"/>
      <c r="C26" s="393"/>
      <c r="D26" s="393"/>
      <c r="E26" s="396"/>
      <c r="F26" s="393"/>
      <c r="G26" s="72" t="s">
        <v>12</v>
      </c>
      <c r="H26" s="69">
        <f>H24+H22</f>
        <v>1</v>
      </c>
      <c r="I26" s="69">
        <f t="shared" ref="I26:X26" si="13">I24+I22</f>
        <v>0.1</v>
      </c>
      <c r="J26" s="69">
        <f t="shared" si="13"/>
        <v>0.1</v>
      </c>
      <c r="K26" s="182">
        <f t="shared" si="13"/>
        <v>0.09</v>
      </c>
      <c r="L26" s="214">
        <f t="shared" si="13"/>
        <v>8.5000000000000006E-2</v>
      </c>
      <c r="M26" s="182">
        <f t="shared" si="13"/>
        <v>0.4</v>
      </c>
      <c r="N26" s="182">
        <f t="shared" si="13"/>
        <v>0.4</v>
      </c>
      <c r="O26" s="182">
        <f t="shared" si="13"/>
        <v>0.36</v>
      </c>
      <c r="P26" s="182">
        <f t="shared" si="13"/>
        <v>0.36</v>
      </c>
      <c r="Q26" s="182">
        <f t="shared" si="13"/>
        <v>0.34</v>
      </c>
      <c r="R26" s="182">
        <f t="shared" si="13"/>
        <v>0.34</v>
      </c>
      <c r="S26" s="182">
        <f t="shared" si="13"/>
        <v>0.55000000000000004</v>
      </c>
      <c r="T26" s="182">
        <f t="shared" si="13"/>
        <v>0.55000000000000004</v>
      </c>
      <c r="U26" s="182">
        <f t="shared" si="13"/>
        <v>0.65</v>
      </c>
      <c r="V26" s="182">
        <f t="shared" si="13"/>
        <v>0.65</v>
      </c>
      <c r="W26" s="182">
        <f t="shared" si="13"/>
        <v>0.65</v>
      </c>
      <c r="X26" s="182">
        <f t="shared" si="13"/>
        <v>0.65</v>
      </c>
      <c r="Y26" s="182">
        <f t="shared" ref="Y26:AJ26" si="14">Y24+Y22</f>
        <v>0.9</v>
      </c>
      <c r="Z26" s="182">
        <f t="shared" si="14"/>
        <v>0.9</v>
      </c>
      <c r="AA26" s="182">
        <f t="shared" si="14"/>
        <v>0</v>
      </c>
      <c r="AB26" s="182">
        <f t="shared" si="14"/>
        <v>0</v>
      </c>
      <c r="AC26" s="182">
        <f t="shared" si="14"/>
        <v>0</v>
      </c>
      <c r="AD26" s="215">
        <v>0.71250000000000002</v>
      </c>
      <c r="AE26" s="182">
        <f t="shared" si="14"/>
        <v>1</v>
      </c>
      <c r="AF26" s="182">
        <f t="shared" si="14"/>
        <v>0</v>
      </c>
      <c r="AG26" s="182">
        <f t="shared" si="14"/>
        <v>0</v>
      </c>
      <c r="AH26" s="182">
        <f t="shared" si="14"/>
        <v>0</v>
      </c>
      <c r="AI26" s="182">
        <f t="shared" si="14"/>
        <v>0</v>
      </c>
      <c r="AJ26" s="182">
        <f t="shared" si="14"/>
        <v>0</v>
      </c>
      <c r="AK26" s="215">
        <v>0.71250000000000002</v>
      </c>
      <c r="AL26" s="215">
        <v>0.71250000000000002</v>
      </c>
      <c r="AM26" s="215">
        <v>0.71250000000000002</v>
      </c>
      <c r="AN26" s="215">
        <v>0.71250000000000002</v>
      </c>
      <c r="AO26" s="99">
        <f>+AK26/Z26</f>
        <v>0.79166666666666663</v>
      </c>
      <c r="AP26" s="216">
        <f>+AK26/H26</f>
        <v>0.71250000000000002</v>
      </c>
      <c r="AQ26" s="404"/>
      <c r="AR26" s="393"/>
      <c r="AS26" s="393"/>
      <c r="AT26" s="419"/>
      <c r="AU26" s="384"/>
    </row>
    <row r="27" spans="1:47" s="5" customFormat="1" ht="45" customHeight="1" thickBot="1" x14ac:dyDescent="0.3">
      <c r="A27" s="388"/>
      <c r="B27" s="397"/>
      <c r="C27" s="394"/>
      <c r="D27" s="394"/>
      <c r="E27" s="397"/>
      <c r="F27" s="394"/>
      <c r="G27" s="73" t="s">
        <v>13</v>
      </c>
      <c r="H27" s="81">
        <f>H23+H25</f>
        <v>3685602827</v>
      </c>
      <c r="I27" s="60">
        <f>+I23</f>
        <v>320000000</v>
      </c>
      <c r="J27" s="60">
        <f>+J23</f>
        <v>320000000</v>
      </c>
      <c r="K27" s="183">
        <v>274476263</v>
      </c>
      <c r="L27" s="183">
        <v>241648991</v>
      </c>
      <c r="M27" s="183">
        <v>1508026241</v>
      </c>
      <c r="N27" s="108">
        <v>1508026241</v>
      </c>
      <c r="O27" s="183">
        <v>1298117741</v>
      </c>
      <c r="P27" s="184">
        <f>+P23+P25</f>
        <v>1303496441</v>
      </c>
      <c r="Q27" s="183">
        <f>Q25+Q23</f>
        <v>1189720641</v>
      </c>
      <c r="R27" s="108">
        <f>R25+R23</f>
        <v>982134889</v>
      </c>
      <c r="S27" s="192">
        <f t="shared" ref="S27:X27" si="15">S23+S25</f>
        <v>978057382</v>
      </c>
      <c r="T27" s="192">
        <f t="shared" si="15"/>
        <v>978057382</v>
      </c>
      <c r="U27" s="192">
        <f t="shared" si="15"/>
        <v>1378057382</v>
      </c>
      <c r="V27" s="192">
        <f t="shared" si="15"/>
        <v>1378057382</v>
      </c>
      <c r="W27" s="192">
        <f t="shared" si="15"/>
        <v>1319610549</v>
      </c>
      <c r="X27" s="192">
        <f t="shared" si="15"/>
        <v>1119281848</v>
      </c>
      <c r="Y27" s="108">
        <f>Y25+Y23</f>
        <v>746537099</v>
      </c>
      <c r="Z27" s="108">
        <f>Z25+Z23</f>
        <v>746537099</v>
      </c>
      <c r="AA27" s="192">
        <v>0</v>
      </c>
      <c r="AB27" s="192">
        <f>AA23+AA25</f>
        <v>0</v>
      </c>
      <c r="AC27" s="192">
        <f>AB23+AB25</f>
        <v>0</v>
      </c>
      <c r="AD27" s="108">
        <f>AD23+AD25</f>
        <v>177365833</v>
      </c>
      <c r="AE27" s="108">
        <f>AE23+AE25</f>
        <v>596000000</v>
      </c>
      <c r="AF27" s="108">
        <f>AF23</f>
        <v>0</v>
      </c>
      <c r="AG27" s="192">
        <v>0</v>
      </c>
      <c r="AH27" s="192">
        <f>AG23+AG25</f>
        <v>0</v>
      </c>
      <c r="AI27" s="192">
        <f>AH23+AH25</f>
        <v>0</v>
      </c>
      <c r="AJ27" s="192">
        <f>AI23+AI25</f>
        <v>0</v>
      </c>
      <c r="AK27" s="108">
        <f>AK23+AK25</f>
        <v>177365833</v>
      </c>
      <c r="AL27" s="108">
        <f>AL23+AL25</f>
        <v>0</v>
      </c>
      <c r="AM27" s="108">
        <f>AM23+AM25</f>
        <v>0</v>
      </c>
      <c r="AN27" s="108">
        <f>AN23+AN25</f>
        <v>0</v>
      </c>
      <c r="AO27" s="109">
        <f>+AK27/Z27</f>
        <v>0.23758475397617179</v>
      </c>
      <c r="AP27" s="109">
        <f>(L27+R27+X27+AK27+AE27)/H27</f>
        <v>0.84556901741273816</v>
      </c>
      <c r="AQ27" s="405"/>
      <c r="AR27" s="394"/>
      <c r="AS27" s="394"/>
      <c r="AT27" s="420"/>
      <c r="AU27" s="385"/>
    </row>
    <row r="28" spans="1:47" s="5" customFormat="1" ht="45" customHeight="1" x14ac:dyDescent="0.25">
      <c r="A28" s="386" t="s">
        <v>136</v>
      </c>
      <c r="B28" s="389">
        <v>4</v>
      </c>
      <c r="C28" s="392" t="s">
        <v>137</v>
      </c>
      <c r="D28" s="409" t="s">
        <v>123</v>
      </c>
      <c r="E28" s="395">
        <v>441</v>
      </c>
      <c r="F28" s="392">
        <v>193</v>
      </c>
      <c r="G28" s="70" t="s">
        <v>8</v>
      </c>
      <c r="H28" s="83">
        <v>4</v>
      </c>
      <c r="I28" s="83">
        <v>0.1</v>
      </c>
      <c r="J28" s="83">
        <v>0.1</v>
      </c>
      <c r="K28" s="84">
        <v>0.1</v>
      </c>
      <c r="L28" s="84">
        <v>0.03</v>
      </c>
      <c r="M28" s="84">
        <v>1</v>
      </c>
      <c r="N28" s="84">
        <v>1</v>
      </c>
      <c r="O28" s="84">
        <v>1</v>
      </c>
      <c r="P28" s="185">
        <v>1</v>
      </c>
      <c r="Q28" s="84">
        <v>1</v>
      </c>
      <c r="R28" s="84">
        <v>1</v>
      </c>
      <c r="S28" s="185">
        <v>2</v>
      </c>
      <c r="T28" s="185">
        <v>2</v>
      </c>
      <c r="U28" s="185">
        <v>2</v>
      </c>
      <c r="V28" s="185">
        <v>2</v>
      </c>
      <c r="W28" s="185">
        <v>2</v>
      </c>
      <c r="X28" s="84">
        <v>2</v>
      </c>
      <c r="Y28" s="84">
        <v>3</v>
      </c>
      <c r="Z28" s="84">
        <v>3</v>
      </c>
      <c r="AA28" s="84"/>
      <c r="AB28" s="84"/>
      <c r="AC28" s="84"/>
      <c r="AD28" s="84">
        <v>2.0943000000000001</v>
      </c>
      <c r="AE28" s="84">
        <v>4</v>
      </c>
      <c r="AF28" s="84"/>
      <c r="AG28" s="84"/>
      <c r="AH28" s="84"/>
      <c r="AI28" s="84"/>
      <c r="AJ28" s="84"/>
      <c r="AK28" s="84">
        <v>2.0943000000000001</v>
      </c>
      <c r="AL28" s="84"/>
      <c r="AM28" s="84"/>
      <c r="AN28" s="84"/>
      <c r="AO28" s="97">
        <f>+AK28/Z28</f>
        <v>0.69810000000000005</v>
      </c>
      <c r="AP28" s="97">
        <f>+AK28/H28</f>
        <v>0.52357500000000001</v>
      </c>
      <c r="AQ28" s="412" t="s">
        <v>228</v>
      </c>
      <c r="AR28" s="392" t="s">
        <v>225</v>
      </c>
      <c r="AS28" s="415" t="s">
        <v>226</v>
      </c>
      <c r="AT28" s="415" t="s">
        <v>138</v>
      </c>
      <c r="AU28" s="433" t="s">
        <v>139</v>
      </c>
    </row>
    <row r="29" spans="1:47" s="5" customFormat="1" ht="45" customHeight="1" x14ac:dyDescent="0.25">
      <c r="A29" s="387"/>
      <c r="B29" s="390"/>
      <c r="C29" s="393"/>
      <c r="D29" s="410"/>
      <c r="E29" s="396"/>
      <c r="F29" s="393"/>
      <c r="G29" s="71" t="s">
        <v>9</v>
      </c>
      <c r="H29" s="57">
        <f>L29+R29+X29+AE29+Z29</f>
        <v>4898162727</v>
      </c>
      <c r="I29" s="61">
        <v>555000000</v>
      </c>
      <c r="J29" s="61">
        <v>555000000</v>
      </c>
      <c r="K29" s="142">
        <v>555000000</v>
      </c>
      <c r="L29" s="142">
        <v>424134803</v>
      </c>
      <c r="M29" s="142">
        <v>950000000</v>
      </c>
      <c r="N29" s="142">
        <v>950000000</v>
      </c>
      <c r="O29" s="142">
        <v>950000000</v>
      </c>
      <c r="P29" s="179">
        <v>950000000</v>
      </c>
      <c r="Q29" s="142">
        <v>1171419496</v>
      </c>
      <c r="R29" s="65">
        <v>729117705</v>
      </c>
      <c r="S29" s="62">
        <v>1450000000</v>
      </c>
      <c r="T29" s="62">
        <v>1450000000</v>
      </c>
      <c r="U29" s="62">
        <v>1450000000</v>
      </c>
      <c r="V29" s="62">
        <v>1450000000</v>
      </c>
      <c r="W29" s="62">
        <v>1450000000</v>
      </c>
      <c r="X29" s="76">
        <v>1058756219</v>
      </c>
      <c r="Y29" s="65">
        <v>1331154000</v>
      </c>
      <c r="Z29" s="65">
        <v>1331154000</v>
      </c>
      <c r="AA29" s="65"/>
      <c r="AB29" s="65"/>
      <c r="AC29" s="65"/>
      <c r="AD29" s="65">
        <v>283478000</v>
      </c>
      <c r="AE29" s="65">
        <v>1355000000</v>
      </c>
      <c r="AF29" s="65"/>
      <c r="AG29" s="65"/>
      <c r="AH29" s="65"/>
      <c r="AI29" s="65"/>
      <c r="AJ29" s="65"/>
      <c r="AK29" s="65">
        <v>283478000</v>
      </c>
      <c r="AL29" s="65"/>
      <c r="AM29" s="65"/>
      <c r="AN29" s="76"/>
      <c r="AO29" s="99">
        <f>+AK29/Z29</f>
        <v>0.2129565775259662</v>
      </c>
      <c r="AP29" s="99">
        <f>(L29+R29+X29+AK29+AE29)/H29</f>
        <v>0.78610837197691985</v>
      </c>
      <c r="AQ29" s="413"/>
      <c r="AR29" s="393"/>
      <c r="AS29" s="416"/>
      <c r="AT29" s="416"/>
      <c r="AU29" s="434"/>
    </row>
    <row r="30" spans="1:47" s="5" customFormat="1" ht="45" customHeight="1" x14ac:dyDescent="0.25">
      <c r="A30" s="387"/>
      <c r="B30" s="390"/>
      <c r="C30" s="393"/>
      <c r="D30" s="410"/>
      <c r="E30" s="396"/>
      <c r="F30" s="393"/>
      <c r="G30" s="72" t="s">
        <v>10</v>
      </c>
      <c r="H30" s="57">
        <f>L30+R30+X30+AE30+Z30</f>
        <v>0</v>
      </c>
      <c r="I30" s="78">
        <v>0</v>
      </c>
      <c r="J30" s="78">
        <v>0</v>
      </c>
      <c r="K30" s="159"/>
      <c r="L30" s="223"/>
      <c r="M30" s="180">
        <v>0</v>
      </c>
      <c r="N30" s="150">
        <v>0</v>
      </c>
      <c r="O30" s="180">
        <v>0</v>
      </c>
      <c r="P30" s="181">
        <v>0</v>
      </c>
      <c r="Q30" s="223"/>
      <c r="R30" s="223"/>
      <c r="S30" s="171"/>
      <c r="T30" s="171"/>
      <c r="U30" s="171"/>
      <c r="V30" s="171"/>
      <c r="W30" s="171"/>
      <c r="X30" s="225"/>
      <c r="Y30" s="159"/>
      <c r="Z30" s="159"/>
      <c r="AA30" s="225"/>
      <c r="AB30" s="225"/>
      <c r="AC30" s="225"/>
      <c r="AD30" s="225"/>
      <c r="AE30" s="225"/>
      <c r="AF30" s="150"/>
      <c r="AG30" s="68"/>
      <c r="AH30" s="68"/>
      <c r="AI30" s="68"/>
      <c r="AJ30" s="68"/>
      <c r="AK30" s="68">
        <v>0</v>
      </c>
      <c r="AL30" s="86"/>
      <c r="AM30" s="86"/>
      <c r="AN30" s="147"/>
      <c r="AO30" s="99"/>
      <c r="AP30" s="99"/>
      <c r="AQ30" s="413"/>
      <c r="AR30" s="393"/>
      <c r="AS30" s="416"/>
      <c r="AT30" s="416"/>
      <c r="AU30" s="434"/>
    </row>
    <row r="31" spans="1:47" s="5" customFormat="1" ht="45" customHeight="1" x14ac:dyDescent="0.25">
      <c r="A31" s="387"/>
      <c r="B31" s="390"/>
      <c r="C31" s="393"/>
      <c r="D31" s="410"/>
      <c r="E31" s="396"/>
      <c r="F31" s="393"/>
      <c r="G31" s="71" t="s">
        <v>11</v>
      </c>
      <c r="H31" s="57">
        <f>L31+R31+X31+AE31+Z31</f>
        <v>2242782119</v>
      </c>
      <c r="I31" s="61"/>
      <c r="J31" s="61"/>
      <c r="K31" s="162"/>
      <c r="L31" s="162"/>
      <c r="M31" s="142">
        <v>348668387</v>
      </c>
      <c r="N31" s="142">
        <v>348668387</v>
      </c>
      <c r="O31" s="142">
        <v>348668387</v>
      </c>
      <c r="P31" s="179">
        <v>348668387</v>
      </c>
      <c r="Q31" s="142">
        <v>347928233</v>
      </c>
      <c r="R31" s="65">
        <v>347928233</v>
      </c>
      <c r="S31" s="62">
        <v>396992538</v>
      </c>
      <c r="T31" s="62">
        <v>396992538</v>
      </c>
      <c r="U31" s="62">
        <v>396992538</v>
      </c>
      <c r="V31" s="62">
        <v>396992538</v>
      </c>
      <c r="W31" s="62">
        <v>396992538</v>
      </c>
      <c r="X31" s="76">
        <v>396992538</v>
      </c>
      <c r="Y31" s="142">
        <v>1497861348</v>
      </c>
      <c r="Z31" s="142">
        <v>1497861348</v>
      </c>
      <c r="AA31" s="65"/>
      <c r="AB31" s="65"/>
      <c r="AC31" s="65"/>
      <c r="AD31" s="65">
        <v>28768200</v>
      </c>
      <c r="AE31" s="65">
        <v>0</v>
      </c>
      <c r="AF31" s="142"/>
      <c r="AG31" s="65"/>
      <c r="AH31" s="65"/>
      <c r="AI31" s="65"/>
      <c r="AJ31" s="65"/>
      <c r="AK31" s="65">
        <v>28768200</v>
      </c>
      <c r="AL31" s="65"/>
      <c r="AM31" s="65"/>
      <c r="AN31" s="76"/>
      <c r="AO31" s="99">
        <f>+AK31/Z31</f>
        <v>1.9206183561924717E-2</v>
      </c>
      <c r="AP31" s="99">
        <f>(L31+R31+X31+AK31+AE31)/H31</f>
        <v>0.34496840528805733</v>
      </c>
      <c r="AQ31" s="413"/>
      <c r="AR31" s="393"/>
      <c r="AS31" s="416"/>
      <c r="AT31" s="416"/>
      <c r="AU31" s="434"/>
    </row>
    <row r="32" spans="1:47" s="5" customFormat="1" ht="45" customHeight="1" x14ac:dyDescent="0.25">
      <c r="A32" s="387"/>
      <c r="B32" s="390"/>
      <c r="C32" s="393"/>
      <c r="D32" s="410"/>
      <c r="E32" s="396"/>
      <c r="F32" s="393"/>
      <c r="G32" s="72" t="s">
        <v>12</v>
      </c>
      <c r="H32" s="87">
        <f>H30+H28</f>
        <v>4</v>
      </c>
      <c r="I32" s="87">
        <f t="shared" ref="I32:AK32" si="16">I30+I28</f>
        <v>0.1</v>
      </c>
      <c r="J32" s="87">
        <f t="shared" si="16"/>
        <v>0.1</v>
      </c>
      <c r="K32" s="186">
        <f t="shared" si="16"/>
        <v>0.1</v>
      </c>
      <c r="L32" s="186">
        <f t="shared" si="16"/>
        <v>0.03</v>
      </c>
      <c r="M32" s="186">
        <f t="shared" si="16"/>
        <v>1</v>
      </c>
      <c r="N32" s="186">
        <f t="shared" si="16"/>
        <v>1</v>
      </c>
      <c r="O32" s="186">
        <f t="shared" si="16"/>
        <v>1</v>
      </c>
      <c r="P32" s="186">
        <f t="shared" si="16"/>
        <v>1</v>
      </c>
      <c r="Q32" s="186">
        <f t="shared" si="16"/>
        <v>1</v>
      </c>
      <c r="R32" s="186">
        <f t="shared" si="16"/>
        <v>1</v>
      </c>
      <c r="S32" s="186">
        <f t="shared" si="16"/>
        <v>2</v>
      </c>
      <c r="T32" s="186">
        <f t="shared" si="16"/>
        <v>2</v>
      </c>
      <c r="U32" s="186">
        <f t="shared" si="16"/>
        <v>2</v>
      </c>
      <c r="V32" s="186">
        <f t="shared" si="16"/>
        <v>2</v>
      </c>
      <c r="W32" s="186">
        <f t="shared" si="16"/>
        <v>2</v>
      </c>
      <c r="X32" s="186">
        <f t="shared" si="16"/>
        <v>2</v>
      </c>
      <c r="Y32" s="186">
        <f t="shared" si="16"/>
        <v>3</v>
      </c>
      <c r="Z32" s="186">
        <f>Z30+Z28</f>
        <v>3</v>
      </c>
      <c r="AA32" s="186">
        <f t="shared" si="16"/>
        <v>0</v>
      </c>
      <c r="AB32" s="186">
        <f t="shared" si="16"/>
        <v>0</v>
      </c>
      <c r="AC32" s="186">
        <f t="shared" si="16"/>
        <v>0</v>
      </c>
      <c r="AD32" s="186">
        <f t="shared" ref="AD32" si="17">AD30+AD28</f>
        <v>2.0943000000000001</v>
      </c>
      <c r="AE32" s="186">
        <f t="shared" si="16"/>
        <v>4</v>
      </c>
      <c r="AF32" s="186">
        <f t="shared" si="16"/>
        <v>0</v>
      </c>
      <c r="AG32" s="186">
        <f t="shared" si="16"/>
        <v>0</v>
      </c>
      <c r="AH32" s="186">
        <f t="shared" si="16"/>
        <v>0</v>
      </c>
      <c r="AI32" s="186">
        <f t="shared" si="16"/>
        <v>0</v>
      </c>
      <c r="AJ32" s="186">
        <f t="shared" si="16"/>
        <v>0</v>
      </c>
      <c r="AK32" s="186">
        <f t="shared" si="16"/>
        <v>2.0943000000000001</v>
      </c>
      <c r="AL32" s="186">
        <f t="shared" ref="AL32:AN32" si="18">AL30+AL28</f>
        <v>0</v>
      </c>
      <c r="AM32" s="186">
        <f t="shared" si="18"/>
        <v>0</v>
      </c>
      <c r="AN32" s="186">
        <f t="shared" si="18"/>
        <v>0</v>
      </c>
      <c r="AO32" s="99">
        <f>+AK32/Z32</f>
        <v>0.69810000000000005</v>
      </c>
      <c r="AP32" s="99">
        <f>+AK32/H32</f>
        <v>0.52357500000000001</v>
      </c>
      <c r="AQ32" s="413"/>
      <c r="AR32" s="393"/>
      <c r="AS32" s="416"/>
      <c r="AT32" s="416"/>
      <c r="AU32" s="434"/>
    </row>
    <row r="33" spans="1:49" s="5" customFormat="1" ht="45" customHeight="1" thickBot="1" x14ac:dyDescent="0.3">
      <c r="A33" s="388"/>
      <c r="B33" s="391"/>
      <c r="C33" s="394"/>
      <c r="D33" s="411"/>
      <c r="E33" s="397"/>
      <c r="F33" s="394"/>
      <c r="G33" s="73" t="s">
        <v>13</v>
      </c>
      <c r="H33" s="88">
        <f>H29+H31</f>
        <v>7140944846</v>
      </c>
      <c r="I33" s="88">
        <f t="shared" ref="I33:AK33" si="19">I29+I31</f>
        <v>555000000</v>
      </c>
      <c r="J33" s="88">
        <f t="shared" si="19"/>
        <v>555000000</v>
      </c>
      <c r="K33" s="187">
        <f t="shared" si="19"/>
        <v>555000000</v>
      </c>
      <c r="L33" s="187">
        <f t="shared" si="19"/>
        <v>424134803</v>
      </c>
      <c r="M33" s="187">
        <f t="shared" si="19"/>
        <v>1298668387</v>
      </c>
      <c r="N33" s="187">
        <f t="shared" si="19"/>
        <v>1298668387</v>
      </c>
      <c r="O33" s="187">
        <f t="shared" si="19"/>
        <v>1298668387</v>
      </c>
      <c r="P33" s="187">
        <f t="shared" si="19"/>
        <v>1298668387</v>
      </c>
      <c r="Q33" s="187">
        <f t="shared" si="19"/>
        <v>1519347729</v>
      </c>
      <c r="R33" s="187">
        <f t="shared" si="19"/>
        <v>1077045938</v>
      </c>
      <c r="S33" s="187">
        <f t="shared" si="19"/>
        <v>1846992538</v>
      </c>
      <c r="T33" s="187">
        <f t="shared" si="19"/>
        <v>1846992538</v>
      </c>
      <c r="U33" s="187">
        <f t="shared" si="19"/>
        <v>1846992538</v>
      </c>
      <c r="V33" s="187">
        <f t="shared" si="19"/>
        <v>1846992538</v>
      </c>
      <c r="W33" s="187">
        <f t="shared" si="19"/>
        <v>1846992538</v>
      </c>
      <c r="X33" s="187">
        <f t="shared" si="19"/>
        <v>1455748757</v>
      </c>
      <c r="Y33" s="187">
        <f t="shared" si="19"/>
        <v>2829015348</v>
      </c>
      <c r="Z33" s="187">
        <f>Z29+Z31</f>
        <v>2829015348</v>
      </c>
      <c r="AA33" s="187">
        <f t="shared" si="19"/>
        <v>0</v>
      </c>
      <c r="AB33" s="187">
        <f t="shared" si="19"/>
        <v>0</v>
      </c>
      <c r="AC33" s="187">
        <f t="shared" si="19"/>
        <v>0</v>
      </c>
      <c r="AD33" s="187">
        <f t="shared" ref="AD33" si="20">AD29+AD31</f>
        <v>312246200</v>
      </c>
      <c r="AE33" s="187">
        <f t="shared" si="19"/>
        <v>1355000000</v>
      </c>
      <c r="AF33" s="187">
        <f t="shared" si="19"/>
        <v>0</v>
      </c>
      <c r="AG33" s="187">
        <f t="shared" si="19"/>
        <v>0</v>
      </c>
      <c r="AH33" s="187">
        <f t="shared" si="19"/>
        <v>0</v>
      </c>
      <c r="AI33" s="187">
        <f t="shared" si="19"/>
        <v>0</v>
      </c>
      <c r="AJ33" s="187">
        <f t="shared" si="19"/>
        <v>0</v>
      </c>
      <c r="AK33" s="187">
        <f t="shared" si="19"/>
        <v>312246200</v>
      </c>
      <c r="AL33" s="187">
        <f t="shared" ref="AL33:AN33" si="21">AL29+AL31</f>
        <v>0</v>
      </c>
      <c r="AM33" s="187">
        <f t="shared" si="21"/>
        <v>0</v>
      </c>
      <c r="AN33" s="187">
        <f t="shared" si="21"/>
        <v>0</v>
      </c>
      <c r="AO33" s="109">
        <f>+AK33/Z33</f>
        <v>0.11037274867410864</v>
      </c>
      <c r="AP33" s="109">
        <f>(L33+R33+X33+AE33+AK33)/H33</f>
        <v>0.64755796294803092</v>
      </c>
      <c r="AQ33" s="414"/>
      <c r="AR33" s="394"/>
      <c r="AS33" s="417"/>
      <c r="AT33" s="417"/>
      <c r="AU33" s="435"/>
    </row>
    <row r="34" spans="1:49" s="5" customFormat="1" ht="45" customHeight="1" x14ac:dyDescent="0.25">
      <c r="A34" s="386" t="s">
        <v>140</v>
      </c>
      <c r="B34" s="395">
        <v>6</v>
      </c>
      <c r="C34" s="392" t="s">
        <v>141</v>
      </c>
      <c r="D34" s="424" t="s">
        <v>123</v>
      </c>
      <c r="E34" s="395">
        <v>441</v>
      </c>
      <c r="F34" s="392">
        <v>193</v>
      </c>
      <c r="G34" s="70" t="s">
        <v>8</v>
      </c>
      <c r="H34" s="89">
        <v>1</v>
      </c>
      <c r="I34" s="89">
        <v>0.1</v>
      </c>
      <c r="J34" s="89">
        <v>0.1</v>
      </c>
      <c r="K34" s="90">
        <v>0.1</v>
      </c>
      <c r="L34" s="217">
        <v>0.1</v>
      </c>
      <c r="M34" s="90">
        <v>0.4</v>
      </c>
      <c r="N34" s="90">
        <v>0.4</v>
      </c>
      <c r="O34" s="90">
        <v>0.4</v>
      </c>
      <c r="P34" s="188">
        <v>0.4</v>
      </c>
      <c r="Q34" s="217">
        <v>0.45</v>
      </c>
      <c r="R34" s="217">
        <v>0.45</v>
      </c>
      <c r="S34" s="188">
        <v>0.65</v>
      </c>
      <c r="T34" s="188">
        <v>0.65</v>
      </c>
      <c r="U34" s="188">
        <v>0.65</v>
      </c>
      <c r="V34" s="188">
        <v>0.65</v>
      </c>
      <c r="W34" s="188">
        <v>0.65</v>
      </c>
      <c r="X34" s="188">
        <v>0.6</v>
      </c>
      <c r="Y34" s="90">
        <v>0.9</v>
      </c>
      <c r="Z34" s="90">
        <v>0.9</v>
      </c>
      <c r="AA34" s="212"/>
      <c r="AB34" s="212"/>
      <c r="AC34" s="212"/>
      <c r="AD34" s="90">
        <v>0.69899999999999995</v>
      </c>
      <c r="AE34" s="212">
        <v>1</v>
      </c>
      <c r="AF34" s="90"/>
      <c r="AG34" s="212"/>
      <c r="AH34" s="212"/>
      <c r="AI34" s="212"/>
      <c r="AJ34" s="218"/>
      <c r="AK34" s="90">
        <v>0.69899999999999995</v>
      </c>
      <c r="AL34" s="90"/>
      <c r="AM34" s="90"/>
      <c r="AN34" s="91"/>
      <c r="AO34" s="97">
        <f>+AK34/Z34</f>
        <v>0.77666666666666662</v>
      </c>
      <c r="AP34" s="97">
        <f>+AK34/H34</f>
        <v>0.69899999999999995</v>
      </c>
      <c r="AQ34" s="398" t="s">
        <v>222</v>
      </c>
      <c r="AR34" s="406" t="s">
        <v>124</v>
      </c>
      <c r="AS34" s="406" t="s">
        <v>124</v>
      </c>
      <c r="AT34" s="398" t="s">
        <v>146</v>
      </c>
      <c r="AU34" s="398" t="s">
        <v>142</v>
      </c>
    </row>
    <row r="35" spans="1:49" s="5" customFormat="1" ht="45" customHeight="1" x14ac:dyDescent="0.25">
      <c r="A35" s="387"/>
      <c r="B35" s="396"/>
      <c r="C35" s="393"/>
      <c r="D35" s="425"/>
      <c r="E35" s="396"/>
      <c r="F35" s="393"/>
      <c r="G35" s="71" t="s">
        <v>9</v>
      </c>
      <c r="H35" s="57">
        <f>L35+R35+X35+AE35+Z35</f>
        <v>5180634939</v>
      </c>
      <c r="I35" s="57">
        <v>2030000000</v>
      </c>
      <c r="J35" s="57">
        <v>2030000000</v>
      </c>
      <c r="K35" s="65">
        <v>2030000000</v>
      </c>
      <c r="L35" s="65">
        <v>1977115999</v>
      </c>
      <c r="M35" s="65">
        <v>600000000</v>
      </c>
      <c r="N35" s="65">
        <v>600000000</v>
      </c>
      <c r="O35" s="65">
        <v>600000000</v>
      </c>
      <c r="P35" s="62">
        <v>600000000</v>
      </c>
      <c r="Q35" s="62">
        <v>1040287290</v>
      </c>
      <c r="R35" s="62">
        <v>1023197440</v>
      </c>
      <c r="S35" s="62">
        <v>470000000</v>
      </c>
      <c r="T35" s="62">
        <v>470000000</v>
      </c>
      <c r="U35" s="62">
        <v>470000000</v>
      </c>
      <c r="V35" s="62">
        <v>470000000</v>
      </c>
      <c r="W35" s="62">
        <v>456589500</v>
      </c>
      <c r="X35" s="76">
        <v>111995500</v>
      </c>
      <c r="Y35" s="65">
        <v>1053326000</v>
      </c>
      <c r="Z35" s="65">
        <v>1053326000</v>
      </c>
      <c r="AA35" s="65"/>
      <c r="AB35" s="65"/>
      <c r="AC35" s="142"/>
      <c r="AD35" s="65">
        <v>0</v>
      </c>
      <c r="AE35" s="65">
        <v>1015000000</v>
      </c>
      <c r="AF35" s="65"/>
      <c r="AG35" s="65"/>
      <c r="AH35" s="65"/>
      <c r="AI35" s="65"/>
      <c r="AJ35" s="65"/>
      <c r="AK35" s="65">
        <v>0</v>
      </c>
      <c r="AL35" s="62"/>
      <c r="AM35" s="62"/>
      <c r="AN35" s="76"/>
      <c r="AO35" s="99">
        <f>+AK35/Z35</f>
        <v>0</v>
      </c>
      <c r="AP35" s="99">
        <f>(L35+R35+X35+AK35+AE35)/H35</f>
        <v>0.79668013430737505</v>
      </c>
      <c r="AQ35" s="404"/>
      <c r="AR35" s="407"/>
      <c r="AS35" s="407"/>
      <c r="AT35" s="404"/>
      <c r="AU35" s="404"/>
    </row>
    <row r="36" spans="1:49" s="5" customFormat="1" ht="45" customHeight="1" x14ac:dyDescent="0.25">
      <c r="A36" s="387"/>
      <c r="B36" s="396"/>
      <c r="C36" s="393"/>
      <c r="D36" s="425"/>
      <c r="E36" s="396"/>
      <c r="F36" s="393"/>
      <c r="G36" s="72" t="s">
        <v>10</v>
      </c>
      <c r="H36" s="57">
        <f>L36+R36+X36+AE36+Z36</f>
        <v>0</v>
      </c>
      <c r="I36" s="78">
        <v>0</v>
      </c>
      <c r="J36" s="78">
        <v>0</v>
      </c>
      <c r="K36" s="221"/>
      <c r="L36" s="223"/>
      <c r="M36" s="180">
        <v>0</v>
      </c>
      <c r="N36" s="150">
        <v>0</v>
      </c>
      <c r="O36" s="180">
        <v>0</v>
      </c>
      <c r="P36" s="181">
        <v>0</v>
      </c>
      <c r="Q36" s="223"/>
      <c r="R36" s="223"/>
      <c r="S36" s="171"/>
      <c r="T36" s="171"/>
      <c r="U36" s="171"/>
      <c r="V36" s="171"/>
      <c r="W36" s="171"/>
      <c r="X36" s="160"/>
      <c r="Y36" s="227"/>
      <c r="Z36" s="227"/>
      <c r="AA36" s="160"/>
      <c r="AB36" s="160"/>
      <c r="AC36" s="160"/>
      <c r="AD36" s="159"/>
      <c r="AE36" s="160"/>
      <c r="AF36" s="150"/>
      <c r="AG36" s="64"/>
      <c r="AH36" s="64"/>
      <c r="AI36" s="64"/>
      <c r="AJ36" s="64"/>
      <c r="AK36" s="150">
        <v>0</v>
      </c>
      <c r="AL36" s="85"/>
      <c r="AM36" s="85"/>
      <c r="AN36" s="147"/>
      <c r="AO36" s="99"/>
      <c r="AP36" s="99"/>
      <c r="AQ36" s="404"/>
      <c r="AR36" s="407"/>
      <c r="AS36" s="407"/>
      <c r="AT36" s="404"/>
      <c r="AU36" s="404"/>
    </row>
    <row r="37" spans="1:49" s="5" customFormat="1" ht="45" customHeight="1" x14ac:dyDescent="0.25">
      <c r="A37" s="387"/>
      <c r="B37" s="396"/>
      <c r="C37" s="393"/>
      <c r="D37" s="425"/>
      <c r="E37" s="396"/>
      <c r="F37" s="393"/>
      <c r="G37" s="71" t="s">
        <v>11</v>
      </c>
      <c r="H37" s="57">
        <f>L37+R37+X37+AE37+Z37</f>
        <v>2313942853</v>
      </c>
      <c r="I37" s="61">
        <v>0</v>
      </c>
      <c r="J37" s="61">
        <v>0</v>
      </c>
      <c r="K37" s="222"/>
      <c r="L37" s="157"/>
      <c r="M37" s="142">
        <v>1929387523</v>
      </c>
      <c r="N37" s="142">
        <v>1929387523</v>
      </c>
      <c r="O37" s="65">
        <v>1929387523</v>
      </c>
      <c r="P37" s="62">
        <v>1929387523</v>
      </c>
      <c r="Q37" s="62">
        <v>1929387523</v>
      </c>
      <c r="R37" s="62">
        <v>1485410182</v>
      </c>
      <c r="S37" s="62">
        <v>901868640</v>
      </c>
      <c r="T37" s="62">
        <v>901868640</v>
      </c>
      <c r="U37" s="62">
        <v>901868640</v>
      </c>
      <c r="V37" s="62">
        <v>874296173</v>
      </c>
      <c r="W37" s="62">
        <f>874296173-413000</f>
        <v>873883173</v>
      </c>
      <c r="X37" s="92">
        <f>874296173-66939835</f>
        <v>807356338</v>
      </c>
      <c r="Y37" s="142">
        <v>21176333</v>
      </c>
      <c r="Z37" s="142">
        <v>21176333</v>
      </c>
      <c r="AA37" s="65"/>
      <c r="AB37" s="65"/>
      <c r="AC37" s="65"/>
      <c r="AD37" s="65">
        <v>21176333</v>
      </c>
      <c r="AE37" s="65">
        <v>0</v>
      </c>
      <c r="AF37" s="142"/>
      <c r="AG37" s="65"/>
      <c r="AH37" s="65"/>
      <c r="AI37" s="65"/>
      <c r="AJ37" s="65"/>
      <c r="AK37" s="65">
        <v>21176333</v>
      </c>
      <c r="AL37" s="62"/>
      <c r="AM37" s="62"/>
      <c r="AN37" s="92"/>
      <c r="AO37" s="99">
        <f>+AK37/Z37</f>
        <v>1</v>
      </c>
      <c r="AP37" s="99">
        <f>(L37+R37+X37+AK37+AE37)/H37</f>
        <v>1</v>
      </c>
      <c r="AQ37" s="404"/>
      <c r="AR37" s="407"/>
      <c r="AS37" s="407"/>
      <c r="AT37" s="404"/>
      <c r="AU37" s="404"/>
    </row>
    <row r="38" spans="1:49" s="5" customFormat="1" ht="45" customHeight="1" x14ac:dyDescent="0.25">
      <c r="A38" s="387"/>
      <c r="B38" s="396"/>
      <c r="C38" s="393"/>
      <c r="D38" s="425"/>
      <c r="E38" s="396"/>
      <c r="F38" s="393"/>
      <c r="G38" s="72" t="s">
        <v>12</v>
      </c>
      <c r="H38" s="80">
        <f>H34+H36</f>
        <v>1</v>
      </c>
      <c r="I38" s="80">
        <f>I34+I36</f>
        <v>0.1</v>
      </c>
      <c r="J38" s="80">
        <f t="shared" ref="I38:AJ39" si="22">J34+J36</f>
        <v>0.1</v>
      </c>
      <c r="K38" s="93">
        <f t="shared" si="22"/>
        <v>0.1</v>
      </c>
      <c r="L38" s="93">
        <f t="shared" si="22"/>
        <v>0.1</v>
      </c>
      <c r="M38" s="93">
        <f t="shared" si="22"/>
        <v>0.4</v>
      </c>
      <c r="N38" s="93">
        <f t="shared" si="22"/>
        <v>0.4</v>
      </c>
      <c r="O38" s="93">
        <f t="shared" si="22"/>
        <v>0.4</v>
      </c>
      <c r="P38" s="93">
        <f t="shared" si="22"/>
        <v>0.4</v>
      </c>
      <c r="Q38" s="93">
        <f t="shared" si="22"/>
        <v>0.45</v>
      </c>
      <c r="R38" s="93">
        <f t="shared" si="22"/>
        <v>0.45</v>
      </c>
      <c r="S38" s="93">
        <f t="shared" si="22"/>
        <v>0.65</v>
      </c>
      <c r="T38" s="93">
        <f t="shared" si="22"/>
        <v>0.65</v>
      </c>
      <c r="U38" s="93">
        <f t="shared" si="22"/>
        <v>0.65</v>
      </c>
      <c r="V38" s="93">
        <f t="shared" si="22"/>
        <v>0.65</v>
      </c>
      <c r="W38" s="93">
        <f t="shared" si="22"/>
        <v>0.65</v>
      </c>
      <c r="X38" s="93">
        <f t="shared" si="22"/>
        <v>0.6</v>
      </c>
      <c r="Y38" s="93">
        <f t="shared" si="22"/>
        <v>0.9</v>
      </c>
      <c r="Z38" s="93">
        <f>Z34+Z36</f>
        <v>0.9</v>
      </c>
      <c r="AA38" s="93">
        <f t="shared" si="22"/>
        <v>0</v>
      </c>
      <c r="AB38" s="93">
        <f t="shared" si="22"/>
        <v>0</v>
      </c>
      <c r="AC38" s="93">
        <f t="shared" si="22"/>
        <v>0</v>
      </c>
      <c r="AD38" s="93">
        <f>+AD36+AD34</f>
        <v>0.69899999999999995</v>
      </c>
      <c r="AE38" s="93">
        <f t="shared" si="22"/>
        <v>1</v>
      </c>
      <c r="AF38" s="93">
        <f t="shared" si="22"/>
        <v>0</v>
      </c>
      <c r="AG38" s="93">
        <f t="shared" si="22"/>
        <v>0</v>
      </c>
      <c r="AH38" s="93">
        <f t="shared" si="22"/>
        <v>0</v>
      </c>
      <c r="AI38" s="93">
        <f t="shared" si="22"/>
        <v>0</v>
      </c>
      <c r="AJ38" s="93">
        <f t="shared" si="22"/>
        <v>0</v>
      </c>
      <c r="AK38" s="93">
        <f>+AK36+AK34</f>
        <v>0.69899999999999995</v>
      </c>
      <c r="AL38" s="93">
        <f>+AL36+AL34</f>
        <v>0</v>
      </c>
      <c r="AM38" s="93">
        <f>+AM36+AM34</f>
        <v>0</v>
      </c>
      <c r="AN38" s="93">
        <f>+AN36+AN34</f>
        <v>0</v>
      </c>
      <c r="AO38" s="99">
        <f>+AK38/Z38</f>
        <v>0.77666666666666662</v>
      </c>
      <c r="AP38" s="99">
        <f>+AK38/H38</f>
        <v>0.69899999999999995</v>
      </c>
      <c r="AQ38" s="404"/>
      <c r="AR38" s="407"/>
      <c r="AS38" s="407"/>
      <c r="AT38" s="404"/>
      <c r="AU38" s="404"/>
    </row>
    <row r="39" spans="1:49" s="5" customFormat="1" ht="45" customHeight="1" thickBot="1" x14ac:dyDescent="0.3">
      <c r="A39" s="388"/>
      <c r="B39" s="397"/>
      <c r="C39" s="394"/>
      <c r="D39" s="426"/>
      <c r="E39" s="397"/>
      <c r="F39" s="394"/>
      <c r="G39" s="73" t="s">
        <v>13</v>
      </c>
      <c r="H39" s="88">
        <f>H35+H37</f>
        <v>7494577792</v>
      </c>
      <c r="I39" s="88">
        <f t="shared" si="22"/>
        <v>2030000000</v>
      </c>
      <c r="J39" s="88">
        <f t="shared" si="22"/>
        <v>2030000000</v>
      </c>
      <c r="K39" s="187">
        <f t="shared" si="22"/>
        <v>2030000000</v>
      </c>
      <c r="L39" s="187">
        <f t="shared" si="22"/>
        <v>1977115999</v>
      </c>
      <c r="M39" s="187">
        <f t="shared" si="22"/>
        <v>2529387523</v>
      </c>
      <c r="N39" s="187">
        <f t="shared" si="22"/>
        <v>2529387523</v>
      </c>
      <c r="O39" s="187">
        <f t="shared" si="22"/>
        <v>2529387523</v>
      </c>
      <c r="P39" s="187">
        <f t="shared" si="22"/>
        <v>2529387523</v>
      </c>
      <c r="Q39" s="187">
        <f t="shared" si="22"/>
        <v>2969674813</v>
      </c>
      <c r="R39" s="187">
        <f t="shared" si="22"/>
        <v>2508607622</v>
      </c>
      <c r="S39" s="187">
        <f t="shared" si="22"/>
        <v>1371868640</v>
      </c>
      <c r="T39" s="187">
        <f t="shared" si="22"/>
        <v>1371868640</v>
      </c>
      <c r="U39" s="187">
        <f t="shared" si="22"/>
        <v>1371868640</v>
      </c>
      <c r="V39" s="187">
        <f t="shared" si="22"/>
        <v>1344296173</v>
      </c>
      <c r="W39" s="187">
        <f t="shared" si="22"/>
        <v>1330472673</v>
      </c>
      <c r="X39" s="187">
        <f t="shared" si="22"/>
        <v>919351838</v>
      </c>
      <c r="Y39" s="187">
        <f t="shared" si="22"/>
        <v>1074502333</v>
      </c>
      <c r="Z39" s="187">
        <f>Z35+Z37</f>
        <v>1074502333</v>
      </c>
      <c r="AA39" s="187">
        <f t="shared" si="22"/>
        <v>0</v>
      </c>
      <c r="AB39" s="187">
        <f t="shared" si="22"/>
        <v>0</v>
      </c>
      <c r="AC39" s="187">
        <f t="shared" si="22"/>
        <v>0</v>
      </c>
      <c r="AD39" s="187">
        <f t="shared" si="22"/>
        <v>21176333</v>
      </c>
      <c r="AE39" s="187">
        <f t="shared" si="22"/>
        <v>1015000000</v>
      </c>
      <c r="AF39" s="187">
        <f t="shared" si="22"/>
        <v>0</v>
      </c>
      <c r="AG39" s="187">
        <f t="shared" si="22"/>
        <v>0</v>
      </c>
      <c r="AH39" s="187">
        <f t="shared" si="22"/>
        <v>0</v>
      </c>
      <c r="AI39" s="187">
        <f t="shared" si="22"/>
        <v>0</v>
      </c>
      <c r="AJ39" s="187">
        <f t="shared" si="22"/>
        <v>0</v>
      </c>
      <c r="AK39" s="187">
        <f t="shared" ref="AK39:AL39" si="23">AK35+AK37</f>
        <v>21176333</v>
      </c>
      <c r="AL39" s="187">
        <f t="shared" si="23"/>
        <v>0</v>
      </c>
      <c r="AM39" s="187">
        <f t="shared" ref="AM39:AN39" si="24">AM35+AM37</f>
        <v>0</v>
      </c>
      <c r="AN39" s="187">
        <f t="shared" si="24"/>
        <v>0</v>
      </c>
      <c r="AO39" s="109">
        <f>+AK39/Z39</f>
        <v>1.9708038176963177E-2</v>
      </c>
      <c r="AP39" s="109">
        <f>(L39+R39+X39+AE39+AK39)/H39</f>
        <v>0.8594549247157911</v>
      </c>
      <c r="AQ39" s="405"/>
      <c r="AR39" s="408"/>
      <c r="AS39" s="408"/>
      <c r="AT39" s="405"/>
      <c r="AU39" s="405"/>
    </row>
    <row r="40" spans="1:49" ht="45" customHeight="1" x14ac:dyDescent="0.25">
      <c r="A40" s="386" t="s">
        <v>143</v>
      </c>
      <c r="B40" s="395">
        <v>8</v>
      </c>
      <c r="C40" s="392" t="s">
        <v>144</v>
      </c>
      <c r="D40" s="424" t="s">
        <v>123</v>
      </c>
      <c r="E40" s="395">
        <v>441</v>
      </c>
      <c r="F40" s="392">
        <v>193</v>
      </c>
      <c r="G40" s="70" t="s">
        <v>8</v>
      </c>
      <c r="H40" s="94">
        <v>1</v>
      </c>
      <c r="I40" s="95">
        <v>0.1</v>
      </c>
      <c r="J40" s="95">
        <v>0.1</v>
      </c>
      <c r="K40" s="95">
        <v>0.1</v>
      </c>
      <c r="L40" s="95">
        <v>0.1</v>
      </c>
      <c r="M40" s="94">
        <v>0.4</v>
      </c>
      <c r="N40" s="94">
        <v>0.4</v>
      </c>
      <c r="O40" s="94">
        <v>0.4</v>
      </c>
      <c r="P40" s="94">
        <v>0.4</v>
      </c>
      <c r="Q40" s="94">
        <v>0.35</v>
      </c>
      <c r="R40" s="94">
        <v>0.35</v>
      </c>
      <c r="S40" s="94">
        <v>0.7</v>
      </c>
      <c r="T40" s="94">
        <v>0.7</v>
      </c>
      <c r="U40" s="94">
        <v>0.7</v>
      </c>
      <c r="V40" s="94">
        <v>0.7</v>
      </c>
      <c r="W40" s="94">
        <v>0.7</v>
      </c>
      <c r="X40" s="94">
        <v>0.7</v>
      </c>
      <c r="Y40" s="94">
        <v>0.98</v>
      </c>
      <c r="Z40" s="94">
        <v>0.98</v>
      </c>
      <c r="AA40" s="94"/>
      <c r="AB40" s="94"/>
      <c r="AC40" s="94"/>
      <c r="AD40" s="96">
        <v>0.77</v>
      </c>
      <c r="AE40" s="94">
        <v>1</v>
      </c>
      <c r="AF40" s="94"/>
      <c r="AG40" s="94"/>
      <c r="AH40" s="94"/>
      <c r="AI40" s="94"/>
      <c r="AJ40" s="94"/>
      <c r="AK40" s="96">
        <v>0.77</v>
      </c>
      <c r="AL40" s="96"/>
      <c r="AM40" s="96"/>
      <c r="AN40" s="96"/>
      <c r="AO40" s="97">
        <f>+AK40/Z40</f>
        <v>0.7857142857142857</v>
      </c>
      <c r="AP40" s="97">
        <f>+AK40/H40</f>
        <v>0.77</v>
      </c>
      <c r="AQ40" s="398" t="s">
        <v>223</v>
      </c>
      <c r="AR40" s="401" t="s">
        <v>124</v>
      </c>
      <c r="AS40" s="401" t="s">
        <v>124</v>
      </c>
      <c r="AT40" s="398" t="s">
        <v>147</v>
      </c>
      <c r="AU40" s="398" t="s">
        <v>145</v>
      </c>
    </row>
    <row r="41" spans="1:49" ht="45" customHeight="1" x14ac:dyDescent="0.25">
      <c r="A41" s="387"/>
      <c r="B41" s="396"/>
      <c r="C41" s="393"/>
      <c r="D41" s="425"/>
      <c r="E41" s="396"/>
      <c r="F41" s="393"/>
      <c r="G41" s="71" t="s">
        <v>9</v>
      </c>
      <c r="H41" s="57">
        <f>L41+R41+X41+AE41+Z41</f>
        <v>4127811742</v>
      </c>
      <c r="I41" s="65">
        <v>674264538</v>
      </c>
      <c r="J41" s="65">
        <v>674264538</v>
      </c>
      <c r="K41" s="65">
        <v>566605117</v>
      </c>
      <c r="L41" s="65">
        <v>412975502</v>
      </c>
      <c r="M41" s="65">
        <v>1250000000</v>
      </c>
      <c r="N41" s="65">
        <v>1250000000</v>
      </c>
      <c r="O41" s="65">
        <v>1080000000</v>
      </c>
      <c r="P41" s="65">
        <v>1080000000</v>
      </c>
      <c r="Q41" s="65">
        <v>834048762</v>
      </c>
      <c r="R41" s="65">
        <v>772059786</v>
      </c>
      <c r="S41" s="65">
        <v>950000000</v>
      </c>
      <c r="T41" s="65">
        <v>950000000</v>
      </c>
      <c r="U41" s="65">
        <v>950000000</v>
      </c>
      <c r="V41" s="65">
        <v>950000000</v>
      </c>
      <c r="W41" s="65">
        <v>1126000000</v>
      </c>
      <c r="X41" s="76">
        <v>622213454</v>
      </c>
      <c r="Y41" s="65">
        <v>1343563000</v>
      </c>
      <c r="Z41" s="65">
        <v>1343563000</v>
      </c>
      <c r="AA41" s="65"/>
      <c r="AB41" s="65"/>
      <c r="AC41" s="65"/>
      <c r="AD41" s="65">
        <v>0</v>
      </c>
      <c r="AE41" s="65">
        <v>977000000</v>
      </c>
      <c r="AF41" s="65"/>
      <c r="AG41" s="65"/>
      <c r="AH41" s="65"/>
      <c r="AI41" s="65"/>
      <c r="AJ41" s="65"/>
      <c r="AK41" s="65">
        <v>0</v>
      </c>
      <c r="AL41" s="65"/>
      <c r="AM41" s="65"/>
      <c r="AN41" s="76"/>
      <c r="AO41" s="99">
        <f>+AK41/Z41</f>
        <v>0</v>
      </c>
      <c r="AP41" s="99">
        <f>(L41+R41+X41+AK41+AE41)/H41</f>
        <v>0.67450962302146578</v>
      </c>
      <c r="AQ41" s="404"/>
      <c r="AR41" s="402"/>
      <c r="AS41" s="402"/>
      <c r="AT41" s="404"/>
      <c r="AU41" s="404"/>
    </row>
    <row r="42" spans="1:49" ht="45" customHeight="1" x14ac:dyDescent="0.25">
      <c r="A42" s="387"/>
      <c r="B42" s="396"/>
      <c r="C42" s="393"/>
      <c r="D42" s="425"/>
      <c r="E42" s="396"/>
      <c r="F42" s="393"/>
      <c r="G42" s="72" t="s">
        <v>10</v>
      </c>
      <c r="H42" s="57">
        <f>L42+R42+X42+AE42+Z42</f>
        <v>0</v>
      </c>
      <c r="I42" s="64">
        <v>0</v>
      </c>
      <c r="J42" s="64">
        <v>0</v>
      </c>
      <c r="K42" s="221"/>
      <c r="L42" s="160"/>
      <c r="M42" s="64">
        <v>0</v>
      </c>
      <c r="N42" s="64">
        <v>0</v>
      </c>
      <c r="O42" s="64">
        <v>0</v>
      </c>
      <c r="P42" s="64">
        <v>0</v>
      </c>
      <c r="Q42" s="160"/>
      <c r="R42" s="160"/>
      <c r="S42" s="160"/>
      <c r="T42" s="160"/>
      <c r="U42" s="160"/>
      <c r="V42" s="160"/>
      <c r="W42" s="160"/>
      <c r="X42" s="221"/>
      <c r="Y42" s="160"/>
      <c r="Z42" s="160"/>
      <c r="AA42" s="221"/>
      <c r="AB42" s="221"/>
      <c r="AC42" s="221"/>
      <c r="AD42" s="159"/>
      <c r="AE42" s="221"/>
      <c r="AF42" s="64"/>
      <c r="AG42" s="66"/>
      <c r="AH42" s="66"/>
      <c r="AI42" s="66"/>
      <c r="AJ42" s="66"/>
      <c r="AK42" s="150">
        <v>0</v>
      </c>
      <c r="AL42" s="150"/>
      <c r="AM42" s="150"/>
      <c r="AN42" s="98"/>
      <c r="AO42" s="99"/>
      <c r="AP42" s="99"/>
      <c r="AQ42" s="404"/>
      <c r="AR42" s="402"/>
      <c r="AS42" s="402"/>
      <c r="AT42" s="404"/>
      <c r="AU42" s="404"/>
      <c r="AV42" s="6"/>
      <c r="AW42" s="6"/>
    </row>
    <row r="43" spans="1:49" ht="45" customHeight="1" x14ac:dyDescent="0.25">
      <c r="A43" s="387"/>
      <c r="B43" s="396"/>
      <c r="C43" s="393"/>
      <c r="D43" s="425"/>
      <c r="E43" s="396"/>
      <c r="F43" s="393"/>
      <c r="G43" s="71" t="s">
        <v>11</v>
      </c>
      <c r="H43" s="57">
        <f>L43+R43+X43+AE43+Z43</f>
        <v>1037675836</v>
      </c>
      <c r="I43" s="100">
        <v>0</v>
      </c>
      <c r="J43" s="100">
        <v>0</v>
      </c>
      <c r="K43" s="222"/>
      <c r="L43" s="163"/>
      <c r="M43" s="103">
        <v>325677578</v>
      </c>
      <c r="N43" s="103">
        <v>325677578</v>
      </c>
      <c r="O43" s="104">
        <v>322781321</v>
      </c>
      <c r="P43" s="102">
        <v>322781321</v>
      </c>
      <c r="Q43" s="65">
        <v>322781321</v>
      </c>
      <c r="R43" s="65">
        <v>321060828</v>
      </c>
      <c r="S43" s="65">
        <v>461421554</v>
      </c>
      <c r="T43" s="65">
        <v>461421554</v>
      </c>
      <c r="U43" s="65">
        <v>461421554</v>
      </c>
      <c r="V43" s="65">
        <v>461421554</v>
      </c>
      <c r="W43" s="65">
        <v>461421554</v>
      </c>
      <c r="X43" s="105">
        <v>461421554</v>
      </c>
      <c r="Y43" s="65">
        <v>255193454</v>
      </c>
      <c r="Z43" s="65">
        <v>255193454</v>
      </c>
      <c r="AA43" s="101"/>
      <c r="AB43" s="101"/>
      <c r="AC43" s="101"/>
      <c r="AD43" s="65">
        <v>56623333</v>
      </c>
      <c r="AE43" s="101">
        <v>0</v>
      </c>
      <c r="AF43" s="65"/>
      <c r="AG43" s="101"/>
      <c r="AH43" s="101"/>
      <c r="AI43" s="101"/>
      <c r="AJ43" s="101"/>
      <c r="AK43" s="65">
        <v>56623333</v>
      </c>
      <c r="AL43" s="65"/>
      <c r="AM43" s="65"/>
      <c r="AN43" s="105"/>
      <c r="AO43" s="99">
        <f>+AK43/Z43</f>
        <v>0.22188395553437668</v>
      </c>
      <c r="AP43" s="99">
        <f>(L43+R43+X43+AK43+AE43)/H43</f>
        <v>0.8086395441514358</v>
      </c>
      <c r="AQ43" s="404"/>
      <c r="AR43" s="402"/>
      <c r="AS43" s="402"/>
      <c r="AT43" s="404"/>
      <c r="AU43" s="404"/>
    </row>
    <row r="44" spans="1:49" ht="45" customHeight="1" x14ac:dyDescent="0.25">
      <c r="A44" s="387"/>
      <c r="B44" s="396"/>
      <c r="C44" s="393"/>
      <c r="D44" s="425"/>
      <c r="E44" s="396"/>
      <c r="F44" s="393"/>
      <c r="G44" s="72" t="s">
        <v>12</v>
      </c>
      <c r="H44" s="106">
        <f>H40+H42</f>
        <v>1</v>
      </c>
      <c r="I44" s="106">
        <f t="shared" ref="I44:AK45" si="25">I40+I42</f>
        <v>0.1</v>
      </c>
      <c r="J44" s="106">
        <f t="shared" si="25"/>
        <v>0.1</v>
      </c>
      <c r="K44" s="106">
        <f t="shared" si="25"/>
        <v>0.1</v>
      </c>
      <c r="L44" s="106">
        <f t="shared" si="25"/>
        <v>0.1</v>
      </c>
      <c r="M44" s="106">
        <f t="shared" si="25"/>
        <v>0.4</v>
      </c>
      <c r="N44" s="106">
        <f t="shared" si="25"/>
        <v>0.4</v>
      </c>
      <c r="O44" s="106">
        <f t="shared" si="25"/>
        <v>0.4</v>
      </c>
      <c r="P44" s="106">
        <f t="shared" si="25"/>
        <v>0.4</v>
      </c>
      <c r="Q44" s="106">
        <f t="shared" si="25"/>
        <v>0.35</v>
      </c>
      <c r="R44" s="106">
        <f t="shared" si="25"/>
        <v>0.35</v>
      </c>
      <c r="S44" s="106">
        <f t="shared" si="25"/>
        <v>0.7</v>
      </c>
      <c r="T44" s="106">
        <f t="shared" si="25"/>
        <v>0.7</v>
      </c>
      <c r="U44" s="106">
        <f t="shared" si="25"/>
        <v>0.7</v>
      </c>
      <c r="V44" s="106">
        <f t="shared" si="25"/>
        <v>0.7</v>
      </c>
      <c r="W44" s="106">
        <f t="shared" si="25"/>
        <v>0.7</v>
      </c>
      <c r="X44" s="106">
        <f t="shared" si="25"/>
        <v>0.7</v>
      </c>
      <c r="Y44" s="106">
        <f t="shared" si="25"/>
        <v>0.98</v>
      </c>
      <c r="Z44" s="106">
        <f>Z40+Z42</f>
        <v>0.98</v>
      </c>
      <c r="AA44" s="106">
        <f t="shared" si="25"/>
        <v>0</v>
      </c>
      <c r="AB44" s="106">
        <f t="shared" si="25"/>
        <v>0</v>
      </c>
      <c r="AC44" s="106">
        <f t="shared" si="25"/>
        <v>0</v>
      </c>
      <c r="AD44" s="106">
        <f t="shared" ref="AD44" si="26">AD40+AD42</f>
        <v>0.77</v>
      </c>
      <c r="AE44" s="106">
        <f t="shared" si="25"/>
        <v>1</v>
      </c>
      <c r="AF44" s="106">
        <f t="shared" si="25"/>
        <v>0</v>
      </c>
      <c r="AG44" s="106">
        <f t="shared" si="25"/>
        <v>0</v>
      </c>
      <c r="AH44" s="106">
        <f t="shared" si="25"/>
        <v>0</v>
      </c>
      <c r="AI44" s="106">
        <f t="shared" si="25"/>
        <v>0</v>
      </c>
      <c r="AJ44" s="106">
        <f t="shared" si="25"/>
        <v>0</v>
      </c>
      <c r="AK44" s="106">
        <f t="shared" si="25"/>
        <v>0.77</v>
      </c>
      <c r="AL44" s="106">
        <f t="shared" ref="AL44:AN44" si="27">AL40+AL42</f>
        <v>0</v>
      </c>
      <c r="AM44" s="106">
        <f t="shared" si="27"/>
        <v>0</v>
      </c>
      <c r="AN44" s="106">
        <f t="shared" si="27"/>
        <v>0</v>
      </c>
      <c r="AO44" s="93">
        <f>+AK44/Z44</f>
        <v>0.7857142857142857</v>
      </c>
      <c r="AP44" s="107">
        <f>+AK44/H44</f>
        <v>0.77</v>
      </c>
      <c r="AQ44" s="404"/>
      <c r="AR44" s="402"/>
      <c r="AS44" s="402"/>
      <c r="AT44" s="404"/>
      <c r="AU44" s="404"/>
    </row>
    <row r="45" spans="1:49" ht="45" customHeight="1" thickBot="1" x14ac:dyDescent="0.3">
      <c r="A45" s="388"/>
      <c r="B45" s="397"/>
      <c r="C45" s="394"/>
      <c r="D45" s="426"/>
      <c r="E45" s="397"/>
      <c r="F45" s="394"/>
      <c r="G45" s="73" t="s">
        <v>13</v>
      </c>
      <c r="H45" s="108">
        <f>H41+H43</f>
        <v>5165487578</v>
      </c>
      <c r="I45" s="108">
        <f t="shared" si="25"/>
        <v>674264538</v>
      </c>
      <c r="J45" s="108">
        <f t="shared" si="25"/>
        <v>674264538</v>
      </c>
      <c r="K45" s="108">
        <f t="shared" si="25"/>
        <v>566605117</v>
      </c>
      <c r="L45" s="108">
        <f t="shared" si="25"/>
        <v>412975502</v>
      </c>
      <c r="M45" s="108">
        <f t="shared" si="25"/>
        <v>1575677578</v>
      </c>
      <c r="N45" s="108">
        <f t="shared" si="25"/>
        <v>1575677578</v>
      </c>
      <c r="O45" s="108">
        <f t="shared" si="25"/>
        <v>1402781321</v>
      </c>
      <c r="P45" s="108">
        <f t="shared" si="25"/>
        <v>1402781321</v>
      </c>
      <c r="Q45" s="108">
        <f t="shared" si="25"/>
        <v>1156830083</v>
      </c>
      <c r="R45" s="108">
        <f t="shared" si="25"/>
        <v>1093120614</v>
      </c>
      <c r="S45" s="108">
        <f t="shared" si="25"/>
        <v>1411421554</v>
      </c>
      <c r="T45" s="108">
        <f t="shared" si="25"/>
        <v>1411421554</v>
      </c>
      <c r="U45" s="108">
        <f t="shared" si="25"/>
        <v>1411421554</v>
      </c>
      <c r="V45" s="108">
        <f t="shared" si="25"/>
        <v>1411421554</v>
      </c>
      <c r="W45" s="108">
        <f t="shared" si="25"/>
        <v>1587421554</v>
      </c>
      <c r="X45" s="108">
        <f t="shared" si="25"/>
        <v>1083635008</v>
      </c>
      <c r="Y45" s="108">
        <f t="shared" si="25"/>
        <v>1598756454</v>
      </c>
      <c r="Z45" s="108">
        <f>Z41+Z43</f>
        <v>1598756454</v>
      </c>
      <c r="AA45" s="108">
        <f t="shared" si="25"/>
        <v>0</v>
      </c>
      <c r="AB45" s="108">
        <f t="shared" si="25"/>
        <v>0</v>
      </c>
      <c r="AC45" s="108">
        <f t="shared" si="25"/>
        <v>0</v>
      </c>
      <c r="AD45" s="108">
        <f t="shared" ref="AD45" si="28">AD41+AD43</f>
        <v>56623333</v>
      </c>
      <c r="AE45" s="108">
        <f t="shared" si="25"/>
        <v>977000000</v>
      </c>
      <c r="AF45" s="108">
        <f t="shared" si="25"/>
        <v>0</v>
      </c>
      <c r="AG45" s="108">
        <f t="shared" si="25"/>
        <v>0</v>
      </c>
      <c r="AH45" s="108">
        <f t="shared" si="25"/>
        <v>0</v>
      </c>
      <c r="AI45" s="108">
        <f t="shared" si="25"/>
        <v>0</v>
      </c>
      <c r="AJ45" s="108">
        <f t="shared" si="25"/>
        <v>0</v>
      </c>
      <c r="AK45" s="108">
        <f t="shared" si="25"/>
        <v>56623333</v>
      </c>
      <c r="AL45" s="108">
        <f t="shared" ref="AL45:AN45" si="29">AL41+AL43</f>
        <v>0</v>
      </c>
      <c r="AM45" s="108">
        <f t="shared" si="29"/>
        <v>0</v>
      </c>
      <c r="AN45" s="108">
        <f t="shared" si="29"/>
        <v>0</v>
      </c>
      <c r="AO45" s="109">
        <f>+AK45/Z45</f>
        <v>3.541710987832547E-2</v>
      </c>
      <c r="AP45" s="109">
        <f>(L45+R45+X45+AE45+AK45)/H45</f>
        <v>0.70145449045933217</v>
      </c>
      <c r="AQ45" s="405"/>
      <c r="AR45" s="403"/>
      <c r="AS45" s="403"/>
      <c r="AT45" s="405"/>
      <c r="AU45" s="405"/>
    </row>
    <row r="46" spans="1:49" ht="45" customHeight="1" thickBot="1" x14ac:dyDescent="0.3">
      <c r="A46" s="386" t="s">
        <v>148</v>
      </c>
      <c r="B46" s="389">
        <v>10</v>
      </c>
      <c r="C46" s="392" t="s">
        <v>149</v>
      </c>
      <c r="D46" s="424" t="s">
        <v>123</v>
      </c>
      <c r="E46" s="395">
        <v>441</v>
      </c>
      <c r="F46" s="392">
        <v>193</v>
      </c>
      <c r="G46" s="70" t="s">
        <v>8</v>
      </c>
      <c r="H46" s="56">
        <v>1</v>
      </c>
      <c r="I46" s="67">
        <v>0.05</v>
      </c>
      <c r="J46" s="67">
        <v>0.05</v>
      </c>
      <c r="K46" s="154">
        <v>0.03</v>
      </c>
      <c r="L46" s="154">
        <v>0.03</v>
      </c>
      <c r="M46" s="95">
        <v>0.2</v>
      </c>
      <c r="N46" s="95">
        <v>0.2</v>
      </c>
      <c r="O46" s="189">
        <v>0.3</v>
      </c>
      <c r="P46" s="190">
        <v>0.3</v>
      </c>
      <c r="Q46" s="189">
        <v>0.3</v>
      </c>
      <c r="R46" s="189">
        <v>0.3</v>
      </c>
      <c r="S46" s="200">
        <v>0.35</v>
      </c>
      <c r="T46" s="200">
        <v>0.35</v>
      </c>
      <c r="U46" s="200">
        <v>0.35</v>
      </c>
      <c r="V46" s="154">
        <v>0.38</v>
      </c>
      <c r="W46" s="154">
        <v>0.38</v>
      </c>
      <c r="X46" s="154">
        <v>0.38</v>
      </c>
      <c r="Y46" s="154">
        <v>0.7</v>
      </c>
      <c r="Z46" s="154">
        <v>0.7</v>
      </c>
      <c r="AA46" s="173"/>
      <c r="AB46" s="173"/>
      <c r="AC46" s="173"/>
      <c r="AD46" s="200">
        <v>0.46</v>
      </c>
      <c r="AE46" s="173">
        <v>1</v>
      </c>
      <c r="AF46" s="173"/>
      <c r="AG46" s="173"/>
      <c r="AH46" s="173"/>
      <c r="AI46" s="173"/>
      <c r="AJ46" s="148"/>
      <c r="AK46" s="200">
        <v>0.46</v>
      </c>
      <c r="AL46" s="149"/>
      <c r="AM46" s="149"/>
      <c r="AN46" s="149"/>
      <c r="AO46" s="97">
        <f>+AK46/Z46</f>
        <v>0.65714285714285725</v>
      </c>
      <c r="AP46" s="97">
        <f>+AK46/H46</f>
        <v>0.46</v>
      </c>
      <c r="AQ46" s="430" t="s">
        <v>221</v>
      </c>
      <c r="AR46" s="401" t="s">
        <v>124</v>
      </c>
      <c r="AS46" s="401" t="s">
        <v>124</v>
      </c>
      <c r="AT46" s="436" t="s">
        <v>151</v>
      </c>
      <c r="AU46" s="439" t="s">
        <v>152</v>
      </c>
    </row>
    <row r="47" spans="1:49" ht="45" customHeight="1" x14ac:dyDescent="0.25">
      <c r="A47" s="387"/>
      <c r="B47" s="390"/>
      <c r="C47" s="393"/>
      <c r="D47" s="425"/>
      <c r="E47" s="396"/>
      <c r="F47" s="393"/>
      <c r="G47" s="71" t="s">
        <v>9</v>
      </c>
      <c r="H47" s="57">
        <f>L47+R47+X47+AE47+Z47</f>
        <v>6358971221</v>
      </c>
      <c r="I47" s="57">
        <v>253000000</v>
      </c>
      <c r="J47" s="57">
        <v>253000000</v>
      </c>
      <c r="K47" s="65">
        <v>173195636</v>
      </c>
      <c r="L47" s="65">
        <v>144155621</v>
      </c>
      <c r="M47" s="65">
        <v>750000000</v>
      </c>
      <c r="N47" s="105">
        <v>750000000</v>
      </c>
      <c r="O47" s="65">
        <v>1530000000</v>
      </c>
      <c r="P47" s="62">
        <v>1530000000</v>
      </c>
      <c r="Q47" s="65">
        <v>1463241300</v>
      </c>
      <c r="R47" s="65">
        <v>1460124700</v>
      </c>
      <c r="S47" s="62">
        <v>660000000</v>
      </c>
      <c r="T47" s="62">
        <v>660000000</v>
      </c>
      <c r="U47" s="62">
        <v>660000000</v>
      </c>
      <c r="V47" s="65">
        <v>2960000000</v>
      </c>
      <c r="W47" s="65">
        <v>2960000000</v>
      </c>
      <c r="X47" s="76">
        <f>702248900+10000</f>
        <v>702258900</v>
      </c>
      <c r="Y47" s="65">
        <v>3236432000</v>
      </c>
      <c r="Z47" s="65">
        <v>3236432000</v>
      </c>
      <c r="AA47" s="65"/>
      <c r="AB47" s="65"/>
      <c r="AC47" s="65"/>
      <c r="AD47" s="65">
        <v>257349000</v>
      </c>
      <c r="AE47" s="65">
        <v>816000000</v>
      </c>
      <c r="AF47" s="65"/>
      <c r="AG47" s="65"/>
      <c r="AH47" s="65"/>
      <c r="AI47" s="65"/>
      <c r="AJ47" s="65"/>
      <c r="AK47" s="65">
        <v>257349000</v>
      </c>
      <c r="AL47" s="65"/>
      <c r="AM47" s="65"/>
      <c r="AN47" s="76"/>
      <c r="AO47" s="97">
        <f>+AK47/Z47</f>
        <v>7.9516269768683534E-2</v>
      </c>
      <c r="AP47" s="99">
        <f>(L47+R47+X47+AK47+AE47)/H47</f>
        <v>0.53151494220294415</v>
      </c>
      <c r="AQ47" s="431"/>
      <c r="AR47" s="402"/>
      <c r="AS47" s="402"/>
      <c r="AT47" s="437"/>
      <c r="AU47" s="440"/>
    </row>
    <row r="48" spans="1:49" ht="45" customHeight="1" x14ac:dyDescent="0.25">
      <c r="A48" s="387"/>
      <c r="B48" s="390"/>
      <c r="C48" s="393"/>
      <c r="D48" s="425"/>
      <c r="E48" s="396"/>
      <c r="F48" s="393"/>
      <c r="G48" s="72" t="s">
        <v>10</v>
      </c>
      <c r="H48" s="57">
        <f>L48+R48+X48+AE48+Z48</f>
        <v>0</v>
      </c>
      <c r="I48" s="78">
        <v>0</v>
      </c>
      <c r="J48" s="78">
        <v>0</v>
      </c>
      <c r="K48" s="221"/>
      <c r="L48" s="160"/>
      <c r="M48" s="64">
        <v>0</v>
      </c>
      <c r="N48" s="150">
        <v>0</v>
      </c>
      <c r="O48" s="64">
        <v>0</v>
      </c>
      <c r="P48" s="63">
        <v>0</v>
      </c>
      <c r="Q48" s="160"/>
      <c r="R48" s="160"/>
      <c r="S48" s="171"/>
      <c r="T48" s="171"/>
      <c r="U48" s="171"/>
      <c r="V48" s="171"/>
      <c r="W48" s="171"/>
      <c r="X48" s="221"/>
      <c r="Y48" s="159"/>
      <c r="Z48" s="159"/>
      <c r="AA48" s="221"/>
      <c r="AB48" s="221"/>
      <c r="AC48" s="221"/>
      <c r="AD48" s="159"/>
      <c r="AE48" s="221"/>
      <c r="AF48" s="150"/>
      <c r="AG48" s="66"/>
      <c r="AH48" s="66"/>
      <c r="AI48" s="66"/>
      <c r="AJ48" s="66"/>
      <c r="AK48" s="150">
        <v>0</v>
      </c>
      <c r="AL48" s="150"/>
      <c r="AM48" s="150"/>
      <c r="AN48" s="98"/>
      <c r="AO48" s="99"/>
      <c r="AP48" s="99"/>
      <c r="AQ48" s="431"/>
      <c r="AR48" s="402"/>
      <c r="AS48" s="402"/>
      <c r="AT48" s="437"/>
      <c r="AU48" s="440"/>
    </row>
    <row r="49" spans="1:47" ht="45" customHeight="1" x14ac:dyDescent="0.25">
      <c r="A49" s="387"/>
      <c r="B49" s="390"/>
      <c r="C49" s="393"/>
      <c r="D49" s="425"/>
      <c r="E49" s="396"/>
      <c r="F49" s="393"/>
      <c r="G49" s="71" t="s">
        <v>11</v>
      </c>
      <c r="H49" s="57">
        <f>L49+R49+X49+AE49+Z49</f>
        <v>1304445118</v>
      </c>
      <c r="I49" s="61">
        <v>0</v>
      </c>
      <c r="J49" s="61">
        <v>0</v>
      </c>
      <c r="K49" s="222"/>
      <c r="L49" s="163"/>
      <c r="M49" s="62">
        <v>49215150</v>
      </c>
      <c r="N49" s="62">
        <v>49215150</v>
      </c>
      <c r="O49" s="62">
        <v>49215150</v>
      </c>
      <c r="P49" s="62">
        <v>49215150</v>
      </c>
      <c r="Q49" s="62">
        <v>49215150</v>
      </c>
      <c r="R49" s="102">
        <v>49215150</v>
      </c>
      <c r="S49" s="62">
        <v>1071566666</v>
      </c>
      <c r="T49" s="62">
        <v>1071566666</v>
      </c>
      <c r="U49" s="62">
        <v>1071566666</v>
      </c>
      <c r="V49" s="62">
        <v>1066956533</v>
      </c>
      <c r="W49" s="62">
        <v>1066956533</v>
      </c>
      <c r="X49" s="62">
        <v>1066956533</v>
      </c>
      <c r="Y49" s="142">
        <v>188273435</v>
      </c>
      <c r="Z49" s="142">
        <v>188273435</v>
      </c>
      <c r="AA49" s="101"/>
      <c r="AB49" s="101"/>
      <c r="AC49" s="101"/>
      <c r="AD49" s="65">
        <v>150522267</v>
      </c>
      <c r="AE49" s="101">
        <v>0</v>
      </c>
      <c r="AF49" s="142"/>
      <c r="AG49" s="101"/>
      <c r="AH49" s="101"/>
      <c r="AI49" s="101"/>
      <c r="AJ49" s="101"/>
      <c r="AK49" s="65">
        <v>150522267</v>
      </c>
      <c r="AL49" s="65"/>
      <c r="AM49" s="65"/>
      <c r="AN49" s="62"/>
      <c r="AO49" s="219">
        <f>+AK49/Z49</f>
        <v>0.79948754852217996</v>
      </c>
      <c r="AP49" s="99">
        <f>(L49+R49+X49+AK49+AE49)/H49</f>
        <v>0.97105959654486596</v>
      </c>
      <c r="AQ49" s="431"/>
      <c r="AR49" s="402"/>
      <c r="AS49" s="402"/>
      <c r="AT49" s="437"/>
      <c r="AU49" s="440"/>
    </row>
    <row r="50" spans="1:47" ht="45" customHeight="1" x14ac:dyDescent="0.25">
      <c r="A50" s="387"/>
      <c r="B50" s="390"/>
      <c r="C50" s="393"/>
      <c r="D50" s="425"/>
      <c r="E50" s="396"/>
      <c r="F50" s="393"/>
      <c r="G50" s="72" t="s">
        <v>12</v>
      </c>
      <c r="H50" s="111">
        <f>+H46+H48</f>
        <v>1</v>
      </c>
      <c r="I50" s="111">
        <f t="shared" ref="I50:AJ50" si="30">+I46+I48</f>
        <v>0.05</v>
      </c>
      <c r="J50" s="111">
        <f t="shared" si="30"/>
        <v>0.05</v>
      </c>
      <c r="K50" s="191">
        <f t="shared" si="30"/>
        <v>0.03</v>
      </c>
      <c r="L50" s="191">
        <f t="shared" si="30"/>
        <v>0.03</v>
      </c>
      <c r="M50" s="191">
        <f t="shared" si="30"/>
        <v>0.2</v>
      </c>
      <c r="N50" s="191">
        <f t="shared" si="30"/>
        <v>0.2</v>
      </c>
      <c r="O50" s="191">
        <f t="shared" si="30"/>
        <v>0.3</v>
      </c>
      <c r="P50" s="191">
        <f t="shared" si="30"/>
        <v>0.3</v>
      </c>
      <c r="Q50" s="191">
        <f t="shared" si="30"/>
        <v>0.3</v>
      </c>
      <c r="R50" s="191">
        <f t="shared" si="30"/>
        <v>0.3</v>
      </c>
      <c r="S50" s="191">
        <f t="shared" si="30"/>
        <v>0.35</v>
      </c>
      <c r="T50" s="191">
        <f t="shared" si="30"/>
        <v>0.35</v>
      </c>
      <c r="U50" s="191">
        <f t="shared" si="30"/>
        <v>0.35</v>
      </c>
      <c r="V50" s="191">
        <f t="shared" si="30"/>
        <v>0.38</v>
      </c>
      <c r="W50" s="191">
        <f t="shared" si="30"/>
        <v>0.38</v>
      </c>
      <c r="X50" s="191">
        <f t="shared" si="30"/>
        <v>0.38</v>
      </c>
      <c r="Y50" s="194">
        <f t="shared" si="30"/>
        <v>0.7</v>
      </c>
      <c r="Z50" s="194">
        <f>+Z46+Z48</f>
        <v>0.7</v>
      </c>
      <c r="AA50" s="191">
        <f t="shared" si="30"/>
        <v>0</v>
      </c>
      <c r="AB50" s="191">
        <f t="shared" si="30"/>
        <v>0</v>
      </c>
      <c r="AC50" s="191">
        <f t="shared" si="30"/>
        <v>0</v>
      </c>
      <c r="AD50" s="194">
        <f>+AD46+AD48</f>
        <v>0.46</v>
      </c>
      <c r="AE50" s="191">
        <f t="shared" si="30"/>
        <v>1</v>
      </c>
      <c r="AF50" s="191">
        <f t="shared" si="30"/>
        <v>0</v>
      </c>
      <c r="AG50" s="191">
        <f t="shared" si="30"/>
        <v>0</v>
      </c>
      <c r="AH50" s="191">
        <f t="shared" si="30"/>
        <v>0</v>
      </c>
      <c r="AI50" s="191">
        <f t="shared" si="30"/>
        <v>0</v>
      </c>
      <c r="AJ50" s="191">
        <f t="shared" si="30"/>
        <v>0</v>
      </c>
      <c r="AK50" s="194">
        <f>+AK46+AK48</f>
        <v>0.46</v>
      </c>
      <c r="AL50" s="194">
        <f>+AL46+AL48</f>
        <v>0</v>
      </c>
      <c r="AM50" s="194">
        <f>+AM46+AM48</f>
        <v>0</v>
      </c>
      <c r="AN50" s="194">
        <f>+AN46+AN48</f>
        <v>0</v>
      </c>
      <c r="AO50" s="99">
        <f>+AK50/Z50</f>
        <v>0.65714285714285725</v>
      </c>
      <c r="AP50" s="99">
        <f>+AK50/H50</f>
        <v>0.46</v>
      </c>
      <c r="AQ50" s="431"/>
      <c r="AR50" s="402"/>
      <c r="AS50" s="402"/>
      <c r="AT50" s="437"/>
      <c r="AU50" s="440"/>
    </row>
    <row r="51" spans="1:47" ht="45" customHeight="1" thickBot="1" x14ac:dyDescent="0.3">
      <c r="A51" s="388"/>
      <c r="B51" s="391"/>
      <c r="C51" s="394"/>
      <c r="D51" s="426"/>
      <c r="E51" s="397"/>
      <c r="F51" s="394"/>
      <c r="G51" s="73" t="s">
        <v>13</v>
      </c>
      <c r="H51" s="82">
        <f>H47+H49</f>
        <v>7663416339</v>
      </c>
      <c r="I51" s="82">
        <f t="shared" ref="I51:AK51" si="31">I47+I49</f>
        <v>253000000</v>
      </c>
      <c r="J51" s="82">
        <f t="shared" si="31"/>
        <v>253000000</v>
      </c>
      <c r="K51" s="192">
        <f t="shared" si="31"/>
        <v>173195636</v>
      </c>
      <c r="L51" s="192">
        <f t="shared" si="31"/>
        <v>144155621</v>
      </c>
      <c r="M51" s="192">
        <f t="shared" si="31"/>
        <v>799215150</v>
      </c>
      <c r="N51" s="192">
        <f t="shared" si="31"/>
        <v>799215150</v>
      </c>
      <c r="O51" s="192">
        <f t="shared" si="31"/>
        <v>1579215150</v>
      </c>
      <c r="P51" s="192">
        <f t="shared" si="31"/>
        <v>1579215150</v>
      </c>
      <c r="Q51" s="192">
        <f t="shared" si="31"/>
        <v>1512456450</v>
      </c>
      <c r="R51" s="192">
        <f t="shared" si="31"/>
        <v>1509339850</v>
      </c>
      <c r="S51" s="192">
        <f t="shared" si="31"/>
        <v>1731566666</v>
      </c>
      <c r="T51" s="192">
        <f t="shared" si="31"/>
        <v>1731566666</v>
      </c>
      <c r="U51" s="192">
        <f t="shared" si="31"/>
        <v>1731566666</v>
      </c>
      <c r="V51" s="192">
        <f t="shared" si="31"/>
        <v>4026956533</v>
      </c>
      <c r="W51" s="192">
        <f t="shared" si="31"/>
        <v>4026956533</v>
      </c>
      <c r="X51" s="192">
        <f t="shared" si="31"/>
        <v>1769215433</v>
      </c>
      <c r="Y51" s="192">
        <f t="shared" si="31"/>
        <v>3424705435</v>
      </c>
      <c r="Z51" s="192">
        <f>Z47+Z49</f>
        <v>3424705435</v>
      </c>
      <c r="AA51" s="192">
        <f t="shared" si="31"/>
        <v>0</v>
      </c>
      <c r="AB51" s="192">
        <f t="shared" si="31"/>
        <v>0</v>
      </c>
      <c r="AC51" s="192">
        <f t="shared" si="31"/>
        <v>0</v>
      </c>
      <c r="AD51" s="192">
        <f t="shared" ref="AD51" si="32">AD47+AD49</f>
        <v>407871267</v>
      </c>
      <c r="AE51" s="192">
        <f t="shared" si="31"/>
        <v>816000000</v>
      </c>
      <c r="AF51" s="192">
        <f t="shared" si="31"/>
        <v>0</v>
      </c>
      <c r="AG51" s="192">
        <f t="shared" si="31"/>
        <v>0</v>
      </c>
      <c r="AH51" s="192">
        <f t="shared" si="31"/>
        <v>0</v>
      </c>
      <c r="AI51" s="192">
        <f t="shared" si="31"/>
        <v>0</v>
      </c>
      <c r="AJ51" s="192">
        <f t="shared" si="31"/>
        <v>0</v>
      </c>
      <c r="AK51" s="192">
        <f t="shared" si="31"/>
        <v>407871267</v>
      </c>
      <c r="AL51" s="192">
        <f t="shared" ref="AL51:AN51" si="33">AL47+AL49</f>
        <v>0</v>
      </c>
      <c r="AM51" s="192">
        <f t="shared" si="33"/>
        <v>0</v>
      </c>
      <c r="AN51" s="192">
        <f t="shared" si="33"/>
        <v>0</v>
      </c>
      <c r="AO51" s="109">
        <f>+AK51/Z51</f>
        <v>0.11909674415545757</v>
      </c>
      <c r="AP51" s="109">
        <f>(L51+R51+X51)/H51</f>
        <v>0.44662990402615005</v>
      </c>
      <c r="AQ51" s="432"/>
      <c r="AR51" s="403"/>
      <c r="AS51" s="403"/>
      <c r="AT51" s="438"/>
      <c r="AU51" s="441"/>
    </row>
    <row r="52" spans="1:47" ht="45" customHeight="1" thickBot="1" x14ac:dyDescent="0.3">
      <c r="A52" s="386" t="s">
        <v>148</v>
      </c>
      <c r="B52" s="389">
        <v>11</v>
      </c>
      <c r="C52" s="392" t="s">
        <v>150</v>
      </c>
      <c r="D52" s="392" t="s">
        <v>123</v>
      </c>
      <c r="E52" s="395">
        <v>441</v>
      </c>
      <c r="F52" s="392">
        <v>193</v>
      </c>
      <c r="G52" s="70" t="s">
        <v>8</v>
      </c>
      <c r="H52" s="220">
        <v>4</v>
      </c>
      <c r="I52" s="113">
        <v>0.1</v>
      </c>
      <c r="J52" s="113">
        <v>0.1</v>
      </c>
      <c r="K52" s="193">
        <v>0.1</v>
      </c>
      <c r="L52" s="154">
        <v>0.02</v>
      </c>
      <c r="M52" s="193">
        <v>1</v>
      </c>
      <c r="N52" s="193">
        <v>1</v>
      </c>
      <c r="O52" s="193">
        <v>1</v>
      </c>
      <c r="P52" s="193">
        <v>1</v>
      </c>
      <c r="Q52" s="193">
        <v>1</v>
      </c>
      <c r="R52" s="114">
        <v>1</v>
      </c>
      <c r="S52" s="201">
        <v>2</v>
      </c>
      <c r="T52" s="201">
        <v>2</v>
      </c>
      <c r="U52" s="201">
        <v>2</v>
      </c>
      <c r="V52" s="201">
        <v>2</v>
      </c>
      <c r="W52" s="201">
        <v>2</v>
      </c>
      <c r="X52" s="114">
        <v>2</v>
      </c>
      <c r="Y52" s="193">
        <v>3</v>
      </c>
      <c r="Z52" s="193">
        <v>3</v>
      </c>
      <c r="AA52" s="114"/>
      <c r="AB52" s="114"/>
      <c r="AC52" s="114"/>
      <c r="AD52" s="114">
        <v>2.17</v>
      </c>
      <c r="AE52" s="114">
        <v>4</v>
      </c>
      <c r="AF52" s="193"/>
      <c r="AG52" s="114"/>
      <c r="AH52" s="114"/>
      <c r="AI52" s="114"/>
      <c r="AJ52" s="114"/>
      <c r="AK52" s="114">
        <v>2.17</v>
      </c>
      <c r="AL52" s="114"/>
      <c r="AM52" s="114"/>
      <c r="AN52" s="114"/>
      <c r="AO52" s="97">
        <f>+AK52/Z52</f>
        <v>0.72333333333333327</v>
      </c>
      <c r="AP52" s="97">
        <f>+AK52/H52</f>
        <v>0.54249999999999998</v>
      </c>
      <c r="AQ52" s="398" t="s">
        <v>224</v>
      </c>
      <c r="AR52" s="401" t="s">
        <v>124</v>
      </c>
      <c r="AS52" s="401" t="s">
        <v>124</v>
      </c>
      <c r="AT52" s="398" t="s">
        <v>153</v>
      </c>
      <c r="AU52" s="398" t="s">
        <v>154</v>
      </c>
    </row>
    <row r="53" spans="1:47" ht="45" customHeight="1" thickBot="1" x14ac:dyDescent="0.3">
      <c r="A53" s="387"/>
      <c r="B53" s="390"/>
      <c r="C53" s="393"/>
      <c r="D53" s="393"/>
      <c r="E53" s="396"/>
      <c r="F53" s="393"/>
      <c r="G53" s="71" t="s">
        <v>9</v>
      </c>
      <c r="H53" s="57">
        <f>L53+R53+X53+AE53+Z53</f>
        <v>4176730823</v>
      </c>
      <c r="I53" s="57">
        <v>390923675</v>
      </c>
      <c r="J53" s="57">
        <v>390923675</v>
      </c>
      <c r="K53" s="65">
        <v>390923675</v>
      </c>
      <c r="L53" s="65">
        <v>317287429</v>
      </c>
      <c r="M53" s="65">
        <v>1700000000</v>
      </c>
      <c r="N53" s="65">
        <v>1700000000</v>
      </c>
      <c r="O53" s="65">
        <v>1679909000</v>
      </c>
      <c r="P53" s="62">
        <v>1679909000</v>
      </c>
      <c r="Q53" s="65">
        <v>1445894504</v>
      </c>
      <c r="R53" s="65">
        <v>926030685</v>
      </c>
      <c r="S53" s="62">
        <v>2719000000</v>
      </c>
      <c r="T53" s="62">
        <v>2719000000</v>
      </c>
      <c r="U53" s="62">
        <v>2719000000</v>
      </c>
      <c r="V53" s="62">
        <v>2719000000</v>
      </c>
      <c r="W53" s="62">
        <f>1821457470-93896584</f>
        <v>1727560886</v>
      </c>
      <c r="X53" s="76">
        <v>1694238709</v>
      </c>
      <c r="Y53" s="65">
        <v>336174000</v>
      </c>
      <c r="Z53" s="65">
        <v>336174000</v>
      </c>
      <c r="AA53" s="65"/>
      <c r="AB53" s="65"/>
      <c r="AC53" s="65"/>
      <c r="AD53" s="65">
        <v>0</v>
      </c>
      <c r="AE53" s="65">
        <v>903000000</v>
      </c>
      <c r="AF53" s="65"/>
      <c r="AG53" s="65"/>
      <c r="AH53" s="65"/>
      <c r="AI53" s="65"/>
      <c r="AJ53" s="65"/>
      <c r="AK53" s="65">
        <v>0</v>
      </c>
      <c r="AL53" s="62"/>
      <c r="AM53" s="62"/>
      <c r="AN53" s="76"/>
      <c r="AO53" s="97">
        <f>+AK53/Z53</f>
        <v>0</v>
      </c>
      <c r="AP53" s="99">
        <f>(L53+R53+X53+AE53+AK53)/H53</f>
        <v>0.91951264894812212</v>
      </c>
      <c r="AQ53" s="399"/>
      <c r="AR53" s="402"/>
      <c r="AS53" s="402"/>
      <c r="AT53" s="399"/>
      <c r="AU53" s="399"/>
    </row>
    <row r="54" spans="1:47" ht="45" customHeight="1" thickBot="1" x14ac:dyDescent="0.3">
      <c r="A54" s="387"/>
      <c r="B54" s="390"/>
      <c r="C54" s="393"/>
      <c r="D54" s="393"/>
      <c r="E54" s="396"/>
      <c r="F54" s="393"/>
      <c r="G54" s="72" t="s">
        <v>10</v>
      </c>
      <c r="H54" s="57">
        <f>L54+R54+X54+AE54+Z54</f>
        <v>0</v>
      </c>
      <c r="I54" s="78">
        <v>0</v>
      </c>
      <c r="J54" s="78">
        <v>0</v>
      </c>
      <c r="K54" s="160"/>
      <c r="L54" s="160"/>
      <c r="M54" s="64">
        <v>0</v>
      </c>
      <c r="N54" s="150">
        <v>0</v>
      </c>
      <c r="O54" s="64">
        <v>0</v>
      </c>
      <c r="P54" s="63">
        <v>0</v>
      </c>
      <c r="Q54" s="160"/>
      <c r="R54" s="160"/>
      <c r="S54" s="171"/>
      <c r="T54" s="171"/>
      <c r="U54" s="171"/>
      <c r="V54" s="171"/>
      <c r="W54" s="171"/>
      <c r="X54" s="160"/>
      <c r="Y54" s="159"/>
      <c r="Z54" s="159"/>
      <c r="AA54" s="160"/>
      <c r="AB54" s="160"/>
      <c r="AC54" s="160"/>
      <c r="AD54" s="225"/>
      <c r="AE54" s="160"/>
      <c r="AF54" s="150"/>
      <c r="AG54" s="64"/>
      <c r="AH54" s="68"/>
      <c r="AI54" s="68"/>
      <c r="AJ54" s="68"/>
      <c r="AK54" s="68">
        <v>0</v>
      </c>
      <c r="AL54" s="85"/>
      <c r="AM54" s="85"/>
      <c r="AN54" s="98"/>
      <c r="AO54" s="97"/>
      <c r="AP54" s="99"/>
      <c r="AQ54" s="399"/>
      <c r="AR54" s="402"/>
      <c r="AS54" s="402"/>
      <c r="AT54" s="399"/>
      <c r="AU54" s="399"/>
    </row>
    <row r="55" spans="1:47" ht="45" customHeight="1" thickBot="1" x14ac:dyDescent="0.3">
      <c r="A55" s="387"/>
      <c r="B55" s="390"/>
      <c r="C55" s="393"/>
      <c r="D55" s="393"/>
      <c r="E55" s="396"/>
      <c r="F55" s="393"/>
      <c r="G55" s="71" t="s">
        <v>11</v>
      </c>
      <c r="H55" s="57">
        <f>L55+R55+X55+AE55+Z55</f>
        <v>2228094643</v>
      </c>
      <c r="I55" s="61">
        <v>0</v>
      </c>
      <c r="J55" s="61">
        <v>0</v>
      </c>
      <c r="K55" s="157"/>
      <c r="L55" s="163"/>
      <c r="M55" s="102">
        <v>317287429</v>
      </c>
      <c r="N55" s="142">
        <v>317287429</v>
      </c>
      <c r="O55" s="102">
        <v>317287429</v>
      </c>
      <c r="P55" s="143">
        <v>317287429</v>
      </c>
      <c r="Q55" s="143">
        <v>317287429</v>
      </c>
      <c r="R55" s="143">
        <v>317287429</v>
      </c>
      <c r="S55" s="62">
        <v>861982634</v>
      </c>
      <c r="T55" s="62">
        <v>861982634</v>
      </c>
      <c r="U55" s="62">
        <v>861982634</v>
      </c>
      <c r="V55" s="62">
        <v>861982634</v>
      </c>
      <c r="W55" s="62">
        <v>861982634</v>
      </c>
      <c r="X55" s="105">
        <v>861982634</v>
      </c>
      <c r="Y55" s="142">
        <v>1048824580</v>
      </c>
      <c r="Z55" s="142">
        <v>1048824580</v>
      </c>
      <c r="AA55" s="65"/>
      <c r="AB55" s="65"/>
      <c r="AC55" s="65"/>
      <c r="AD55" s="65">
        <v>157967730</v>
      </c>
      <c r="AE55" s="65"/>
      <c r="AF55" s="142"/>
      <c r="AG55" s="65"/>
      <c r="AH55" s="65"/>
      <c r="AI55" s="65"/>
      <c r="AJ55" s="65"/>
      <c r="AK55" s="65">
        <v>157967730</v>
      </c>
      <c r="AL55" s="62"/>
      <c r="AM55" s="62"/>
      <c r="AN55" s="105"/>
      <c r="AO55" s="97">
        <f t="shared" ref="AO55:AP63" si="34">+AK55/Z55</f>
        <v>0.15061406169561739</v>
      </c>
      <c r="AP55" s="99">
        <f>(L55+R55+X55+AE55+AK55)/H55</f>
        <v>0.60017100135364398</v>
      </c>
      <c r="AQ55" s="399"/>
      <c r="AR55" s="402"/>
      <c r="AS55" s="402"/>
      <c r="AT55" s="399"/>
      <c r="AU55" s="399"/>
    </row>
    <row r="56" spans="1:47" ht="45" customHeight="1" x14ac:dyDescent="0.25">
      <c r="A56" s="387"/>
      <c r="B56" s="390"/>
      <c r="C56" s="393"/>
      <c r="D56" s="393"/>
      <c r="E56" s="396"/>
      <c r="F56" s="393"/>
      <c r="G56" s="72" t="s">
        <v>12</v>
      </c>
      <c r="H56" s="112">
        <f>+H52+H54</f>
        <v>4</v>
      </c>
      <c r="I56" s="112">
        <f t="shared" ref="I56:AJ56" si="35">+I52+I54</f>
        <v>0.1</v>
      </c>
      <c r="J56" s="112">
        <f t="shared" si="35"/>
        <v>0.1</v>
      </c>
      <c r="K56" s="194">
        <f t="shared" si="35"/>
        <v>0.1</v>
      </c>
      <c r="L56" s="194">
        <f t="shared" si="35"/>
        <v>0.02</v>
      </c>
      <c r="M56" s="194">
        <f t="shared" si="35"/>
        <v>1</v>
      </c>
      <c r="N56" s="194">
        <f t="shared" si="35"/>
        <v>1</v>
      </c>
      <c r="O56" s="194">
        <f t="shared" si="35"/>
        <v>1</v>
      </c>
      <c r="P56" s="194">
        <f t="shared" si="35"/>
        <v>1</v>
      </c>
      <c r="Q56" s="194">
        <f t="shared" si="35"/>
        <v>1</v>
      </c>
      <c r="R56" s="194">
        <f t="shared" si="35"/>
        <v>1</v>
      </c>
      <c r="S56" s="194">
        <f t="shared" si="35"/>
        <v>2</v>
      </c>
      <c r="T56" s="194">
        <f t="shared" si="35"/>
        <v>2</v>
      </c>
      <c r="U56" s="194">
        <f t="shared" si="35"/>
        <v>2</v>
      </c>
      <c r="V56" s="194">
        <f t="shared" si="35"/>
        <v>2</v>
      </c>
      <c r="W56" s="194">
        <f t="shared" si="35"/>
        <v>2</v>
      </c>
      <c r="X56" s="194">
        <f t="shared" si="35"/>
        <v>2</v>
      </c>
      <c r="Y56" s="194">
        <f t="shared" si="35"/>
        <v>3</v>
      </c>
      <c r="Z56" s="194">
        <f>+Z52+Z54</f>
        <v>3</v>
      </c>
      <c r="AA56" s="194">
        <f t="shared" si="35"/>
        <v>0</v>
      </c>
      <c r="AB56" s="194">
        <f t="shared" si="35"/>
        <v>0</v>
      </c>
      <c r="AC56" s="194">
        <f t="shared" si="35"/>
        <v>0</v>
      </c>
      <c r="AD56" s="194">
        <f>+AD52+AD54</f>
        <v>2.17</v>
      </c>
      <c r="AE56" s="194">
        <f t="shared" si="35"/>
        <v>4</v>
      </c>
      <c r="AF56" s="194">
        <f t="shared" si="35"/>
        <v>0</v>
      </c>
      <c r="AG56" s="194">
        <f t="shared" si="35"/>
        <v>0</v>
      </c>
      <c r="AH56" s="194">
        <f t="shared" si="35"/>
        <v>0</v>
      </c>
      <c r="AI56" s="194">
        <f t="shared" si="35"/>
        <v>0</v>
      </c>
      <c r="AJ56" s="194">
        <f t="shared" si="35"/>
        <v>0</v>
      </c>
      <c r="AK56" s="194">
        <f>+AK52+AK54</f>
        <v>2.17</v>
      </c>
      <c r="AL56" s="194">
        <f>+AL52+AL54</f>
        <v>0</v>
      </c>
      <c r="AM56" s="194">
        <f>+AM52+AM54</f>
        <v>0</v>
      </c>
      <c r="AN56" s="194">
        <f>+AN52+AN54</f>
        <v>0</v>
      </c>
      <c r="AO56" s="97">
        <f t="shared" si="34"/>
        <v>0.72333333333333327</v>
      </c>
      <c r="AP56" s="99">
        <f>(AK56)/H56</f>
        <v>0.54249999999999998</v>
      </c>
      <c r="AQ56" s="399"/>
      <c r="AR56" s="402"/>
      <c r="AS56" s="402"/>
      <c r="AT56" s="399"/>
      <c r="AU56" s="399"/>
    </row>
    <row r="57" spans="1:47" ht="45" customHeight="1" thickBot="1" x14ac:dyDescent="0.3">
      <c r="A57" s="388"/>
      <c r="B57" s="391"/>
      <c r="C57" s="394"/>
      <c r="D57" s="394"/>
      <c r="E57" s="397"/>
      <c r="F57" s="394"/>
      <c r="G57" s="73" t="s">
        <v>13</v>
      </c>
      <c r="H57" s="115">
        <f>H53+H55</f>
        <v>6404825466</v>
      </c>
      <c r="I57" s="115">
        <f t="shared" ref="I57:AK57" si="36">I53+I55</f>
        <v>390923675</v>
      </c>
      <c r="J57" s="115">
        <f t="shared" si="36"/>
        <v>390923675</v>
      </c>
      <c r="K57" s="144">
        <f t="shared" si="36"/>
        <v>390923675</v>
      </c>
      <c r="L57" s="144">
        <f t="shared" si="36"/>
        <v>317287429</v>
      </c>
      <c r="M57" s="144">
        <f t="shared" si="36"/>
        <v>2017287429</v>
      </c>
      <c r="N57" s="144">
        <f t="shared" si="36"/>
        <v>2017287429</v>
      </c>
      <c r="O57" s="144">
        <f t="shared" si="36"/>
        <v>1997196429</v>
      </c>
      <c r="P57" s="144">
        <f t="shared" si="36"/>
        <v>1997196429</v>
      </c>
      <c r="Q57" s="144">
        <f t="shared" si="36"/>
        <v>1763181933</v>
      </c>
      <c r="R57" s="144">
        <f t="shared" si="36"/>
        <v>1243318114</v>
      </c>
      <c r="S57" s="144">
        <f t="shared" si="36"/>
        <v>3580982634</v>
      </c>
      <c r="T57" s="144">
        <f t="shared" si="36"/>
        <v>3580982634</v>
      </c>
      <c r="U57" s="144">
        <f t="shared" si="36"/>
        <v>3580982634</v>
      </c>
      <c r="V57" s="144">
        <f t="shared" si="36"/>
        <v>3580982634</v>
      </c>
      <c r="W57" s="144">
        <f t="shared" si="36"/>
        <v>2589543520</v>
      </c>
      <c r="X57" s="144">
        <f t="shared" si="36"/>
        <v>2556221343</v>
      </c>
      <c r="Y57" s="144">
        <f t="shared" si="36"/>
        <v>1384998580</v>
      </c>
      <c r="Z57" s="144">
        <f>Z53+Z55</f>
        <v>1384998580</v>
      </c>
      <c r="AA57" s="144">
        <f t="shared" si="36"/>
        <v>0</v>
      </c>
      <c r="AB57" s="144">
        <f t="shared" si="36"/>
        <v>0</v>
      </c>
      <c r="AC57" s="144">
        <f t="shared" si="36"/>
        <v>0</v>
      </c>
      <c r="AD57" s="144">
        <f t="shared" ref="AD57" si="37">AD53+AD55</f>
        <v>157967730</v>
      </c>
      <c r="AE57" s="144">
        <f t="shared" si="36"/>
        <v>903000000</v>
      </c>
      <c r="AF57" s="144">
        <f t="shared" si="36"/>
        <v>0</v>
      </c>
      <c r="AG57" s="144">
        <f t="shared" si="36"/>
        <v>0</v>
      </c>
      <c r="AH57" s="144">
        <f t="shared" si="36"/>
        <v>0</v>
      </c>
      <c r="AI57" s="144">
        <f t="shared" si="36"/>
        <v>0</v>
      </c>
      <c r="AJ57" s="144">
        <f t="shared" si="36"/>
        <v>0</v>
      </c>
      <c r="AK57" s="144">
        <f t="shared" si="36"/>
        <v>157967730</v>
      </c>
      <c r="AL57" s="144">
        <f t="shared" ref="AL57:AN57" si="38">AL53+AL55</f>
        <v>0</v>
      </c>
      <c r="AM57" s="144">
        <f t="shared" si="38"/>
        <v>0</v>
      </c>
      <c r="AN57" s="144">
        <f t="shared" si="38"/>
        <v>0</v>
      </c>
      <c r="AO57" s="109">
        <f t="shared" si="34"/>
        <v>0.11405623968220964</v>
      </c>
      <c r="AP57" s="109" t="e">
        <f t="shared" si="34"/>
        <v>#DIV/0!</v>
      </c>
      <c r="AQ57" s="400"/>
      <c r="AR57" s="403"/>
      <c r="AS57" s="403"/>
      <c r="AT57" s="400"/>
      <c r="AU57" s="400"/>
    </row>
    <row r="58" spans="1:47" ht="45" customHeight="1" thickBot="1" x14ac:dyDescent="0.3">
      <c r="A58" s="386" t="s">
        <v>148</v>
      </c>
      <c r="B58" s="389">
        <v>12</v>
      </c>
      <c r="C58" s="392" t="s">
        <v>155</v>
      </c>
      <c r="D58" s="392" t="s">
        <v>123</v>
      </c>
      <c r="E58" s="395">
        <v>441</v>
      </c>
      <c r="F58" s="392">
        <v>193</v>
      </c>
      <c r="G58" s="70" t="s">
        <v>8</v>
      </c>
      <c r="H58" s="137">
        <f>L58+R58+X58+Y58+AE58</f>
        <v>2</v>
      </c>
      <c r="I58" s="155"/>
      <c r="J58" s="155"/>
      <c r="K58" s="155"/>
      <c r="L58" s="156"/>
      <c r="M58" s="139"/>
      <c r="N58" s="139"/>
      <c r="O58" s="139"/>
      <c r="P58" s="139"/>
      <c r="Q58" s="155"/>
      <c r="R58" s="156"/>
      <c r="S58" s="169"/>
      <c r="T58" s="169"/>
      <c r="U58" s="169"/>
      <c r="V58" s="169"/>
      <c r="W58" s="169"/>
      <c r="X58" s="156"/>
      <c r="Y58" s="140">
        <v>1</v>
      </c>
      <c r="Z58" s="140">
        <v>1</v>
      </c>
      <c r="AA58" s="141"/>
      <c r="AB58" s="141"/>
      <c r="AC58" s="141"/>
      <c r="AD58" s="141">
        <v>0</v>
      </c>
      <c r="AE58" s="141">
        <v>1</v>
      </c>
      <c r="AF58" s="140"/>
      <c r="AG58" s="141"/>
      <c r="AH58" s="141"/>
      <c r="AI58" s="141"/>
      <c r="AJ58" s="141"/>
      <c r="AK58" s="141">
        <v>0</v>
      </c>
      <c r="AL58" s="141"/>
      <c r="AM58" s="141"/>
      <c r="AN58" s="141"/>
      <c r="AO58" s="109">
        <f t="shared" si="34"/>
        <v>0</v>
      </c>
      <c r="AP58" s="109" t="e">
        <f t="shared" si="34"/>
        <v>#DIV/0!</v>
      </c>
      <c r="AQ58" s="418"/>
      <c r="AR58" s="421"/>
      <c r="AS58" s="421"/>
      <c r="AT58" s="392"/>
      <c r="AU58" s="495"/>
    </row>
    <row r="59" spans="1:47" ht="45" customHeight="1" thickBot="1" x14ac:dyDescent="0.3">
      <c r="A59" s="387"/>
      <c r="B59" s="390"/>
      <c r="C59" s="393"/>
      <c r="D59" s="393"/>
      <c r="E59" s="396"/>
      <c r="F59" s="393"/>
      <c r="G59" s="71" t="s">
        <v>9</v>
      </c>
      <c r="H59" s="57">
        <f>L59+R59+X59+AE59+Y59</f>
        <v>510381000</v>
      </c>
      <c r="I59" s="157"/>
      <c r="J59" s="157"/>
      <c r="K59" s="157"/>
      <c r="L59" s="157"/>
      <c r="M59" s="65"/>
      <c r="N59" s="65"/>
      <c r="O59" s="65"/>
      <c r="P59" s="62"/>
      <c r="Q59" s="157"/>
      <c r="R59" s="157"/>
      <c r="S59" s="158"/>
      <c r="T59" s="158"/>
      <c r="U59" s="158"/>
      <c r="V59" s="158"/>
      <c r="W59" s="158"/>
      <c r="X59" s="170"/>
      <c r="Y59" s="65">
        <v>510381000</v>
      </c>
      <c r="Z59" s="65">
        <v>510381000</v>
      </c>
      <c r="AA59" s="65"/>
      <c r="AB59" s="65"/>
      <c r="AC59" s="65"/>
      <c r="AD59" s="65">
        <v>0</v>
      </c>
      <c r="AE59" s="65">
        <v>0</v>
      </c>
      <c r="AF59" s="65"/>
      <c r="AG59" s="65"/>
      <c r="AH59" s="65"/>
      <c r="AI59" s="65"/>
      <c r="AJ59" s="65"/>
      <c r="AK59" s="65">
        <v>0</v>
      </c>
      <c r="AL59" s="62"/>
      <c r="AM59" s="62"/>
      <c r="AN59" s="76"/>
      <c r="AO59" s="109">
        <f t="shared" si="34"/>
        <v>0</v>
      </c>
      <c r="AP59" s="109" t="e">
        <f t="shared" si="34"/>
        <v>#DIV/0!</v>
      </c>
      <c r="AQ59" s="419"/>
      <c r="AR59" s="422"/>
      <c r="AS59" s="422"/>
      <c r="AT59" s="393"/>
      <c r="AU59" s="496"/>
    </row>
    <row r="60" spans="1:47" ht="45" customHeight="1" thickBot="1" x14ac:dyDescent="0.3">
      <c r="A60" s="387"/>
      <c r="B60" s="390"/>
      <c r="C60" s="393"/>
      <c r="D60" s="393"/>
      <c r="E60" s="396"/>
      <c r="F60" s="393"/>
      <c r="G60" s="72" t="s">
        <v>10</v>
      </c>
      <c r="H60" s="58">
        <f>L60+R60+X60+AE60+Y60</f>
        <v>0</v>
      </c>
      <c r="I60" s="159"/>
      <c r="J60" s="159"/>
      <c r="K60" s="160"/>
      <c r="L60" s="160"/>
      <c r="M60" s="64"/>
      <c r="N60" s="150"/>
      <c r="O60" s="64"/>
      <c r="P60" s="63"/>
      <c r="Q60" s="160"/>
      <c r="R60" s="160"/>
      <c r="S60" s="171"/>
      <c r="T60" s="171"/>
      <c r="U60" s="171"/>
      <c r="V60" s="171"/>
      <c r="W60" s="171"/>
      <c r="X60" s="160"/>
      <c r="Y60" s="125">
        <v>0</v>
      </c>
      <c r="Z60" s="125">
        <v>0</v>
      </c>
      <c r="AA60" s="64"/>
      <c r="AB60" s="64"/>
      <c r="AC60" s="64"/>
      <c r="AD60" s="68">
        <v>0</v>
      </c>
      <c r="AE60" s="64">
        <v>0</v>
      </c>
      <c r="AF60" s="125"/>
      <c r="AG60" s="64"/>
      <c r="AH60" s="68"/>
      <c r="AI60" s="68"/>
      <c r="AJ60" s="68"/>
      <c r="AK60" s="68">
        <v>0</v>
      </c>
      <c r="AL60" s="85"/>
      <c r="AM60" s="85"/>
      <c r="AN60" s="98"/>
      <c r="AO60" s="109" t="e">
        <f t="shared" si="34"/>
        <v>#DIV/0!</v>
      </c>
      <c r="AP60" s="109" t="e">
        <f t="shared" si="34"/>
        <v>#DIV/0!</v>
      </c>
      <c r="AQ60" s="419"/>
      <c r="AR60" s="422"/>
      <c r="AS60" s="422"/>
      <c r="AT60" s="393"/>
      <c r="AU60" s="496"/>
    </row>
    <row r="61" spans="1:47" ht="45" customHeight="1" thickBot="1" x14ac:dyDescent="0.3">
      <c r="A61" s="387"/>
      <c r="B61" s="390"/>
      <c r="C61" s="393"/>
      <c r="D61" s="393"/>
      <c r="E61" s="396"/>
      <c r="F61" s="393"/>
      <c r="G61" s="71" t="s">
        <v>11</v>
      </c>
      <c r="H61" s="57">
        <f>L61+R61+X61+AF61+Y61</f>
        <v>0</v>
      </c>
      <c r="I61" s="162"/>
      <c r="J61" s="162"/>
      <c r="K61" s="157"/>
      <c r="L61" s="163"/>
      <c r="M61" s="102"/>
      <c r="N61" s="142"/>
      <c r="O61" s="102"/>
      <c r="P61" s="143"/>
      <c r="Q61" s="164"/>
      <c r="R61" s="164"/>
      <c r="S61" s="158"/>
      <c r="T61" s="158"/>
      <c r="U61" s="158"/>
      <c r="V61" s="158"/>
      <c r="W61" s="158"/>
      <c r="X61" s="172"/>
      <c r="Y61" s="142">
        <v>0</v>
      </c>
      <c r="Z61" s="142">
        <v>0</v>
      </c>
      <c r="AA61" s="65"/>
      <c r="AB61" s="65"/>
      <c r="AC61" s="65"/>
      <c r="AD61" s="65">
        <v>0</v>
      </c>
      <c r="AE61" s="65">
        <v>0</v>
      </c>
      <c r="AF61" s="142"/>
      <c r="AG61" s="65"/>
      <c r="AH61" s="65"/>
      <c r="AI61" s="65"/>
      <c r="AJ61" s="65"/>
      <c r="AK61" s="65">
        <v>0</v>
      </c>
      <c r="AL61" s="62"/>
      <c r="AM61" s="62"/>
      <c r="AN61" s="105"/>
      <c r="AO61" s="109" t="e">
        <f t="shared" si="34"/>
        <v>#DIV/0!</v>
      </c>
      <c r="AP61" s="109" t="e">
        <f t="shared" si="34"/>
        <v>#DIV/0!</v>
      </c>
      <c r="AQ61" s="419"/>
      <c r="AR61" s="422"/>
      <c r="AS61" s="422"/>
      <c r="AT61" s="393"/>
      <c r="AU61" s="496"/>
    </row>
    <row r="62" spans="1:47" ht="45" customHeight="1" thickBot="1" x14ac:dyDescent="0.3">
      <c r="A62" s="387"/>
      <c r="B62" s="390"/>
      <c r="C62" s="393"/>
      <c r="D62" s="393"/>
      <c r="E62" s="396"/>
      <c r="F62" s="393"/>
      <c r="G62" s="72" t="s">
        <v>12</v>
      </c>
      <c r="H62" s="138">
        <f>H60+H58</f>
        <v>2</v>
      </c>
      <c r="I62" s="165"/>
      <c r="J62" s="165"/>
      <c r="K62" s="165"/>
      <c r="L62" s="166"/>
      <c r="M62" s="195"/>
      <c r="N62" s="195"/>
      <c r="O62" s="195"/>
      <c r="P62" s="195"/>
      <c r="Q62" s="165"/>
      <c r="R62" s="165"/>
      <c r="S62" s="165"/>
      <c r="T62" s="165"/>
      <c r="U62" s="165"/>
      <c r="V62" s="165"/>
      <c r="W62" s="165"/>
      <c r="X62" s="165"/>
      <c r="Y62" s="138">
        <f t="shared" ref="Y62:AN62" si="39">Y60+Y58</f>
        <v>1</v>
      </c>
      <c r="Z62" s="138">
        <f t="shared" si="39"/>
        <v>1</v>
      </c>
      <c r="AA62" s="138">
        <f t="shared" si="39"/>
        <v>0</v>
      </c>
      <c r="AB62" s="138">
        <f t="shared" si="39"/>
        <v>0</v>
      </c>
      <c r="AC62" s="138">
        <f t="shared" si="39"/>
        <v>0</v>
      </c>
      <c r="AD62" s="138">
        <f t="shared" ref="AD62" si="40">AD60+AD58</f>
        <v>0</v>
      </c>
      <c r="AE62" s="138">
        <f t="shared" si="39"/>
        <v>1</v>
      </c>
      <c r="AF62" s="138">
        <f t="shared" si="39"/>
        <v>0</v>
      </c>
      <c r="AG62" s="138">
        <f t="shared" si="39"/>
        <v>0</v>
      </c>
      <c r="AH62" s="138">
        <f t="shared" si="39"/>
        <v>0</v>
      </c>
      <c r="AI62" s="138">
        <f t="shared" si="39"/>
        <v>0</v>
      </c>
      <c r="AJ62" s="138">
        <f t="shared" si="39"/>
        <v>0</v>
      </c>
      <c r="AK62" s="138">
        <f t="shared" si="39"/>
        <v>0</v>
      </c>
      <c r="AL62" s="138">
        <f t="shared" si="39"/>
        <v>0</v>
      </c>
      <c r="AM62" s="138">
        <f t="shared" si="39"/>
        <v>0</v>
      </c>
      <c r="AN62" s="138">
        <f t="shared" si="39"/>
        <v>0</v>
      </c>
      <c r="AO62" s="109">
        <f t="shared" si="34"/>
        <v>0</v>
      </c>
      <c r="AP62" s="109" t="e">
        <f t="shared" si="34"/>
        <v>#DIV/0!</v>
      </c>
      <c r="AQ62" s="419"/>
      <c r="AR62" s="422"/>
      <c r="AS62" s="422"/>
      <c r="AT62" s="393"/>
      <c r="AU62" s="496"/>
    </row>
    <row r="63" spans="1:47" ht="45" customHeight="1" thickBot="1" x14ac:dyDescent="0.3">
      <c r="A63" s="388"/>
      <c r="B63" s="391"/>
      <c r="C63" s="394"/>
      <c r="D63" s="394"/>
      <c r="E63" s="397"/>
      <c r="F63" s="394"/>
      <c r="G63" s="73" t="s">
        <v>13</v>
      </c>
      <c r="H63" s="60">
        <f t="shared" ref="H63:AN63" si="41">H59+H61</f>
        <v>510381000</v>
      </c>
      <c r="I63" s="167"/>
      <c r="J63" s="167"/>
      <c r="K63" s="167"/>
      <c r="L63" s="168"/>
      <c r="M63" s="108"/>
      <c r="N63" s="108"/>
      <c r="O63" s="108"/>
      <c r="P63" s="108"/>
      <c r="Q63" s="167"/>
      <c r="R63" s="167"/>
      <c r="S63" s="167"/>
      <c r="T63" s="167"/>
      <c r="U63" s="167"/>
      <c r="V63" s="167"/>
      <c r="W63" s="167"/>
      <c r="X63" s="167"/>
      <c r="Y63" s="60">
        <f t="shared" si="41"/>
        <v>510381000</v>
      </c>
      <c r="Z63" s="60">
        <f t="shared" si="41"/>
        <v>510381000</v>
      </c>
      <c r="AA63" s="60">
        <f t="shared" si="41"/>
        <v>0</v>
      </c>
      <c r="AB63" s="60">
        <f t="shared" si="41"/>
        <v>0</v>
      </c>
      <c r="AC63" s="60">
        <f t="shared" si="41"/>
        <v>0</v>
      </c>
      <c r="AD63" s="60">
        <f t="shared" ref="AD63" si="42">AD59+AD61</f>
        <v>0</v>
      </c>
      <c r="AE63" s="60">
        <f t="shared" si="41"/>
        <v>0</v>
      </c>
      <c r="AF63" s="60">
        <f t="shared" si="41"/>
        <v>0</v>
      </c>
      <c r="AG63" s="60">
        <f t="shared" si="41"/>
        <v>0</v>
      </c>
      <c r="AH63" s="60">
        <f t="shared" si="41"/>
        <v>0</v>
      </c>
      <c r="AI63" s="60">
        <f t="shared" si="41"/>
        <v>0</v>
      </c>
      <c r="AJ63" s="60">
        <f t="shared" si="41"/>
        <v>0</v>
      </c>
      <c r="AK63" s="60">
        <f t="shared" si="41"/>
        <v>0</v>
      </c>
      <c r="AL63" s="60">
        <f t="shared" si="41"/>
        <v>0</v>
      </c>
      <c r="AM63" s="60">
        <f t="shared" si="41"/>
        <v>0</v>
      </c>
      <c r="AN63" s="60">
        <f t="shared" si="41"/>
        <v>0</v>
      </c>
      <c r="AO63" s="109">
        <f t="shared" si="34"/>
        <v>0</v>
      </c>
      <c r="AP63" s="109" t="e">
        <f t="shared" si="34"/>
        <v>#DIV/0!</v>
      </c>
      <c r="AQ63" s="420"/>
      <c r="AR63" s="423"/>
      <c r="AS63" s="423"/>
      <c r="AT63" s="394"/>
      <c r="AU63" s="497"/>
    </row>
    <row r="64" spans="1:47" s="130" customFormat="1" ht="45" x14ac:dyDescent="0.25">
      <c r="A64" s="480" t="s">
        <v>14</v>
      </c>
      <c r="B64" s="481"/>
      <c r="C64" s="481"/>
      <c r="D64" s="481"/>
      <c r="E64" s="481"/>
      <c r="F64" s="482"/>
      <c r="G64" s="127" t="s">
        <v>9</v>
      </c>
      <c r="H64" s="128">
        <f>+H11+H17+H23+H29+H35+H41+H47+H53+H59</f>
        <v>44546318001</v>
      </c>
      <c r="I64" s="128">
        <f t="shared" ref="I64:AN64" si="43">+I11+I17+I23+I29+I35+I41+I47+I53+I59</f>
        <v>5046188213</v>
      </c>
      <c r="J64" s="128">
        <f t="shared" si="43"/>
        <v>5046188213</v>
      </c>
      <c r="K64" s="128">
        <f t="shared" si="43"/>
        <v>5046188213</v>
      </c>
      <c r="L64" s="128">
        <f t="shared" si="43"/>
        <v>4209803341</v>
      </c>
      <c r="M64" s="196">
        <f t="shared" si="43"/>
        <v>11937623000</v>
      </c>
      <c r="N64" s="196">
        <f t="shared" si="43"/>
        <v>11937623000</v>
      </c>
      <c r="O64" s="196">
        <f t="shared" si="43"/>
        <v>11937623000</v>
      </c>
      <c r="P64" s="196">
        <f t="shared" si="43"/>
        <v>11937623000</v>
      </c>
      <c r="Q64" s="128">
        <f t="shared" si="43"/>
        <v>11844212514</v>
      </c>
      <c r="R64" s="128">
        <f t="shared" si="43"/>
        <v>10502994948</v>
      </c>
      <c r="S64" s="128">
        <f t="shared" si="43"/>
        <v>8454000000</v>
      </c>
      <c r="T64" s="128">
        <f t="shared" si="43"/>
        <v>8454000000</v>
      </c>
      <c r="U64" s="128">
        <f t="shared" si="43"/>
        <v>8854000000</v>
      </c>
      <c r="V64" s="128">
        <f t="shared" si="43"/>
        <v>18845000000</v>
      </c>
      <c r="W64" s="128">
        <f t="shared" si="43"/>
        <v>17488692916</v>
      </c>
      <c r="X64" s="128">
        <f t="shared" si="43"/>
        <v>13615138712</v>
      </c>
      <c r="Y64" s="196">
        <f t="shared" si="43"/>
        <v>9510381000</v>
      </c>
      <c r="Z64" s="196">
        <f t="shared" si="43"/>
        <v>9510381000</v>
      </c>
      <c r="AA64" s="196">
        <f t="shared" si="43"/>
        <v>0</v>
      </c>
      <c r="AB64" s="196">
        <f t="shared" si="43"/>
        <v>0</v>
      </c>
      <c r="AC64" s="196">
        <f t="shared" si="43"/>
        <v>0</v>
      </c>
      <c r="AD64" s="196">
        <f>+AD11+AD17+AD23+AD29+AD35+AD41+AD47+AD53+AD59</f>
        <v>1465037000</v>
      </c>
      <c r="AE64" s="128">
        <f t="shared" si="43"/>
        <v>6820000000</v>
      </c>
      <c r="AF64" s="128">
        <f t="shared" si="43"/>
        <v>0</v>
      </c>
      <c r="AG64" s="128">
        <f t="shared" si="43"/>
        <v>0</v>
      </c>
      <c r="AH64" s="128">
        <f t="shared" si="43"/>
        <v>0</v>
      </c>
      <c r="AI64" s="128">
        <f t="shared" si="43"/>
        <v>0</v>
      </c>
      <c r="AJ64" s="128">
        <f t="shared" si="43"/>
        <v>0</v>
      </c>
      <c r="AK64" s="196">
        <f>+AK11+AK17+AK23+AK29+AK35+AK41+AK47+AK53+AK59</f>
        <v>1465037000</v>
      </c>
      <c r="AL64" s="128">
        <f t="shared" si="43"/>
        <v>0</v>
      </c>
      <c r="AM64" s="128">
        <f t="shared" si="43"/>
        <v>0</v>
      </c>
      <c r="AN64" s="128">
        <f t="shared" si="43"/>
        <v>0</v>
      </c>
      <c r="AO64" s="129"/>
      <c r="AP64" s="129"/>
      <c r="AQ64" s="486"/>
      <c r="AR64" s="487"/>
      <c r="AS64" s="487"/>
      <c r="AT64" s="487"/>
      <c r="AU64" s="488"/>
    </row>
    <row r="65" spans="1:47" s="130" customFormat="1" ht="45" x14ac:dyDescent="0.25">
      <c r="A65" s="480"/>
      <c r="B65" s="481"/>
      <c r="C65" s="481"/>
      <c r="D65" s="481"/>
      <c r="E65" s="481"/>
      <c r="F65" s="482"/>
      <c r="G65" s="131" t="s">
        <v>11</v>
      </c>
      <c r="H65" s="132">
        <f>+H13+H19+H25+H31+H37+H43+H49+H55+H61</f>
        <v>23391989352</v>
      </c>
      <c r="I65" s="132">
        <f t="shared" ref="I65:AN65" si="44">+I13+I19+I25+I31+I37+I43+I49+I55+I61</f>
        <v>0</v>
      </c>
      <c r="J65" s="132">
        <f t="shared" si="44"/>
        <v>0</v>
      </c>
      <c r="K65" s="224"/>
      <c r="L65" s="224"/>
      <c r="M65" s="197">
        <f t="shared" si="44"/>
        <v>3741718881</v>
      </c>
      <c r="N65" s="197">
        <f t="shared" si="44"/>
        <v>3741718881</v>
      </c>
      <c r="O65" s="197">
        <f t="shared" si="44"/>
        <v>3738822624</v>
      </c>
      <c r="P65" s="197">
        <f t="shared" si="44"/>
        <v>3738822622</v>
      </c>
      <c r="Q65" s="132">
        <f t="shared" si="44"/>
        <v>3713583067</v>
      </c>
      <c r="R65" s="132">
        <f t="shared" si="44"/>
        <v>3234254459</v>
      </c>
      <c r="S65" s="132">
        <f t="shared" si="44"/>
        <v>8559586674</v>
      </c>
      <c r="T65" s="132">
        <f t="shared" si="44"/>
        <v>8559586674</v>
      </c>
      <c r="U65" s="132">
        <f t="shared" si="44"/>
        <v>8559586674</v>
      </c>
      <c r="V65" s="132">
        <f t="shared" si="44"/>
        <v>8519872774</v>
      </c>
      <c r="W65" s="132">
        <f t="shared" si="44"/>
        <v>8519459774</v>
      </c>
      <c r="X65" s="132">
        <f t="shared" si="44"/>
        <v>8367554239</v>
      </c>
      <c r="Y65" s="197">
        <f t="shared" si="44"/>
        <v>11790180654</v>
      </c>
      <c r="Z65" s="197">
        <f t="shared" si="44"/>
        <v>11790180654</v>
      </c>
      <c r="AA65" s="197">
        <f t="shared" si="44"/>
        <v>0</v>
      </c>
      <c r="AB65" s="197">
        <f t="shared" si="44"/>
        <v>0</v>
      </c>
      <c r="AC65" s="197">
        <f t="shared" si="44"/>
        <v>0</v>
      </c>
      <c r="AD65" s="197">
        <f t="shared" ref="AD65" si="45">+AD13+AD19+AD25+AD31+AD37+AD43+AD49+AD55+AD61</f>
        <v>2681875766</v>
      </c>
      <c r="AE65" s="132">
        <f t="shared" si="44"/>
        <v>0</v>
      </c>
      <c r="AF65" s="132">
        <f t="shared" si="44"/>
        <v>0</v>
      </c>
      <c r="AG65" s="132">
        <f t="shared" si="44"/>
        <v>0</v>
      </c>
      <c r="AH65" s="132">
        <f t="shared" si="44"/>
        <v>0</v>
      </c>
      <c r="AI65" s="132">
        <f t="shared" si="44"/>
        <v>0</v>
      </c>
      <c r="AJ65" s="132">
        <f t="shared" si="44"/>
        <v>0</v>
      </c>
      <c r="AK65" s="197">
        <f t="shared" si="44"/>
        <v>2681875766</v>
      </c>
      <c r="AL65" s="132">
        <f t="shared" si="44"/>
        <v>0</v>
      </c>
      <c r="AM65" s="132">
        <f t="shared" si="44"/>
        <v>0</v>
      </c>
      <c r="AN65" s="132">
        <f t="shared" si="44"/>
        <v>0</v>
      </c>
      <c r="AO65" s="133"/>
      <c r="AP65" s="133"/>
      <c r="AQ65" s="489"/>
      <c r="AR65" s="490"/>
      <c r="AS65" s="490"/>
      <c r="AT65" s="490"/>
      <c r="AU65" s="491"/>
    </row>
    <row r="66" spans="1:47" s="130" customFormat="1" ht="30.75" thickBot="1" x14ac:dyDescent="0.3">
      <c r="A66" s="483"/>
      <c r="B66" s="484"/>
      <c r="C66" s="484"/>
      <c r="D66" s="484"/>
      <c r="E66" s="484"/>
      <c r="F66" s="485"/>
      <c r="G66" s="134" t="s">
        <v>14</v>
      </c>
      <c r="H66" s="135">
        <f>+H64+H65</f>
        <v>67938307353</v>
      </c>
      <c r="I66" s="135">
        <f t="shared" ref="I66:AN66" si="46">+I64+I65</f>
        <v>5046188213</v>
      </c>
      <c r="J66" s="135">
        <f t="shared" si="46"/>
        <v>5046188213</v>
      </c>
      <c r="K66" s="135">
        <f t="shared" si="46"/>
        <v>5046188213</v>
      </c>
      <c r="L66" s="135">
        <f t="shared" si="46"/>
        <v>4209803341</v>
      </c>
      <c r="M66" s="198">
        <f t="shared" si="46"/>
        <v>15679341881</v>
      </c>
      <c r="N66" s="198">
        <f t="shared" si="46"/>
        <v>15679341881</v>
      </c>
      <c r="O66" s="198">
        <f t="shared" si="46"/>
        <v>15676445624</v>
      </c>
      <c r="P66" s="198">
        <f t="shared" si="46"/>
        <v>15676445622</v>
      </c>
      <c r="Q66" s="135">
        <f t="shared" si="46"/>
        <v>15557795581</v>
      </c>
      <c r="R66" s="135">
        <f t="shared" si="46"/>
        <v>13737249407</v>
      </c>
      <c r="S66" s="135">
        <f t="shared" si="46"/>
        <v>17013586674</v>
      </c>
      <c r="T66" s="135">
        <f t="shared" si="46"/>
        <v>17013586674</v>
      </c>
      <c r="U66" s="135">
        <f t="shared" si="46"/>
        <v>17413586674</v>
      </c>
      <c r="V66" s="135">
        <f t="shared" si="46"/>
        <v>27364872774</v>
      </c>
      <c r="W66" s="135">
        <f t="shared" si="46"/>
        <v>26008152690</v>
      </c>
      <c r="X66" s="135">
        <f t="shared" si="46"/>
        <v>21982692951</v>
      </c>
      <c r="Y66" s="135">
        <f t="shared" si="46"/>
        <v>21300561654</v>
      </c>
      <c r="Z66" s="135">
        <f t="shared" si="46"/>
        <v>21300561654</v>
      </c>
      <c r="AA66" s="135">
        <f t="shared" si="46"/>
        <v>0</v>
      </c>
      <c r="AB66" s="135">
        <f t="shared" si="46"/>
        <v>0</v>
      </c>
      <c r="AC66" s="135">
        <f t="shared" si="46"/>
        <v>0</v>
      </c>
      <c r="AD66" s="135">
        <f t="shared" ref="AD66" si="47">+AD64+AD65</f>
        <v>4146912766</v>
      </c>
      <c r="AE66" s="135">
        <f t="shared" si="46"/>
        <v>6820000000</v>
      </c>
      <c r="AF66" s="135">
        <f t="shared" si="46"/>
        <v>0</v>
      </c>
      <c r="AG66" s="135">
        <f t="shared" si="46"/>
        <v>0</v>
      </c>
      <c r="AH66" s="135">
        <f t="shared" si="46"/>
        <v>0</v>
      </c>
      <c r="AI66" s="135">
        <f t="shared" si="46"/>
        <v>0</v>
      </c>
      <c r="AJ66" s="135">
        <f t="shared" si="46"/>
        <v>0</v>
      </c>
      <c r="AK66" s="135">
        <f t="shared" si="46"/>
        <v>4146912766</v>
      </c>
      <c r="AL66" s="135">
        <f t="shared" si="46"/>
        <v>0</v>
      </c>
      <c r="AM66" s="135">
        <f t="shared" si="46"/>
        <v>0</v>
      </c>
      <c r="AN66" s="135">
        <f t="shared" si="46"/>
        <v>0</v>
      </c>
      <c r="AO66" s="136"/>
      <c r="AP66" s="136"/>
      <c r="AQ66" s="492"/>
      <c r="AR66" s="493"/>
      <c r="AS66" s="493"/>
      <c r="AT66" s="493"/>
      <c r="AU66" s="494"/>
    </row>
    <row r="69" spans="1:47" x14ac:dyDescent="0.25">
      <c r="G69" s="43" t="s">
        <v>91</v>
      </c>
      <c r="H69" s="1"/>
      <c r="I69" s="1"/>
      <c r="J69" s="1"/>
      <c r="K69" s="1"/>
      <c r="L69" s="1"/>
      <c r="M69" s="1"/>
    </row>
    <row r="70" spans="1:47" x14ac:dyDescent="0.25">
      <c r="G70" s="45" t="s">
        <v>92</v>
      </c>
      <c r="H70" s="442" t="s">
        <v>93</v>
      </c>
      <c r="I70" s="442"/>
      <c r="J70" s="442"/>
      <c r="K70" s="442"/>
      <c r="L70" s="444" t="s">
        <v>94</v>
      </c>
      <c r="M70" s="444"/>
      <c r="N70" s="444"/>
    </row>
    <row r="71" spans="1:47" x14ac:dyDescent="0.25">
      <c r="G71" s="44">
        <v>11</v>
      </c>
      <c r="H71" s="443" t="s">
        <v>95</v>
      </c>
      <c r="I71" s="443"/>
      <c r="J71" s="443"/>
      <c r="K71" s="443"/>
      <c r="L71" s="445" t="s">
        <v>97</v>
      </c>
      <c r="M71" s="445"/>
      <c r="N71" s="445"/>
    </row>
  </sheetData>
  <mergeCells count="135">
    <mergeCell ref="I7:AJ7"/>
    <mergeCell ref="A64:F66"/>
    <mergeCell ref="F40:F45"/>
    <mergeCell ref="F10:F15"/>
    <mergeCell ref="AS16:AS21"/>
    <mergeCell ref="D16:D21"/>
    <mergeCell ref="AR40:AR45"/>
    <mergeCell ref="AS40:AS45"/>
    <mergeCell ref="AQ40:AQ45"/>
    <mergeCell ref="F16:F21"/>
    <mergeCell ref="AQ64:AU66"/>
    <mergeCell ref="AU10:AU15"/>
    <mergeCell ref="AR10:AR15"/>
    <mergeCell ref="AT40:AT45"/>
    <mergeCell ref="AU40:AU45"/>
    <mergeCell ref="A40:A45"/>
    <mergeCell ref="B40:B45"/>
    <mergeCell ref="AT58:AT63"/>
    <mergeCell ref="AU58:AU63"/>
    <mergeCell ref="A16:A21"/>
    <mergeCell ref="A46:A51"/>
    <mergeCell ref="B46:B51"/>
    <mergeCell ref="A34:A39"/>
    <mergeCell ref="B34:B39"/>
    <mergeCell ref="A22:A27"/>
    <mergeCell ref="AQ7:AQ9"/>
    <mergeCell ref="E16:E21"/>
    <mergeCell ref="AQ16:AQ21"/>
    <mergeCell ref="AR16:AR21"/>
    <mergeCell ref="E7:E9"/>
    <mergeCell ref="G7:G9"/>
    <mergeCell ref="AS10:AS15"/>
    <mergeCell ref="AT10:AT15"/>
    <mergeCell ref="A7:A9"/>
    <mergeCell ref="AS7:AS9"/>
    <mergeCell ref="AT7:AT9"/>
    <mergeCell ref="AP7:AP9"/>
    <mergeCell ref="B7:D8"/>
    <mergeCell ref="I8:L8"/>
    <mergeCell ref="M8:R8"/>
    <mergeCell ref="S8:X8"/>
    <mergeCell ref="Y8:AD8"/>
    <mergeCell ref="AK8:AN8"/>
    <mergeCell ref="F7:F9"/>
    <mergeCell ref="AK7:AN7"/>
    <mergeCell ref="AT16:AT21"/>
    <mergeCell ref="A10:A15"/>
    <mergeCell ref="AE8:AJ8"/>
    <mergeCell ref="H70:K70"/>
    <mergeCell ref="H71:K71"/>
    <mergeCell ref="L70:N70"/>
    <mergeCell ref="L71:N71"/>
    <mergeCell ref="AO7:AO9"/>
    <mergeCell ref="H7:H9"/>
    <mergeCell ref="A1:E3"/>
    <mergeCell ref="A4:P4"/>
    <mergeCell ref="A5:P5"/>
    <mergeCell ref="AM3:AU3"/>
    <mergeCell ref="F1:AU1"/>
    <mergeCell ref="F3:AL3"/>
    <mergeCell ref="Q4:AU4"/>
    <mergeCell ref="Q5:AU5"/>
    <mergeCell ref="F2:AU2"/>
    <mergeCell ref="AR7:AR9"/>
    <mergeCell ref="AU7:AU9"/>
    <mergeCell ref="B10:B15"/>
    <mergeCell ref="C10:C15"/>
    <mergeCell ref="D10:D15"/>
    <mergeCell ref="B16:B21"/>
    <mergeCell ref="C16:C21"/>
    <mergeCell ref="E10:E15"/>
    <mergeCell ref="AQ10:AQ15"/>
    <mergeCell ref="B22:B27"/>
    <mergeCell ref="C40:C45"/>
    <mergeCell ref="D40:D45"/>
    <mergeCell ref="E40:E45"/>
    <mergeCell ref="AU16:AU21"/>
    <mergeCell ref="C46:C51"/>
    <mergeCell ref="D46:D51"/>
    <mergeCell ref="E46:E51"/>
    <mergeCell ref="F46:F51"/>
    <mergeCell ref="AQ46:AQ51"/>
    <mergeCell ref="AR46:AR51"/>
    <mergeCell ref="AS46:AS51"/>
    <mergeCell ref="AT28:AT33"/>
    <mergeCell ref="AU28:AU33"/>
    <mergeCell ref="C34:C39"/>
    <mergeCell ref="D34:D39"/>
    <mergeCell ref="E34:E39"/>
    <mergeCell ref="F34:F39"/>
    <mergeCell ref="AQ34:AQ39"/>
    <mergeCell ref="AT46:AT51"/>
    <mergeCell ref="AU46:AU51"/>
    <mergeCell ref="AR22:AR27"/>
    <mergeCell ref="AS22:AS27"/>
    <mergeCell ref="AT22:AT27"/>
    <mergeCell ref="D28:D33"/>
    <mergeCell ref="E28:E33"/>
    <mergeCell ref="F28:F33"/>
    <mergeCell ref="AQ28:AQ33"/>
    <mergeCell ref="AR28:AR33"/>
    <mergeCell ref="AS28:AS33"/>
    <mergeCell ref="A58:A63"/>
    <mergeCell ref="B58:B63"/>
    <mergeCell ref="C58:C63"/>
    <mergeCell ref="D58:D63"/>
    <mergeCell ref="E58:E63"/>
    <mergeCell ref="F58:F63"/>
    <mergeCell ref="AQ58:AQ63"/>
    <mergeCell ref="AR58:AR63"/>
    <mergeCell ref="AS58:AS63"/>
    <mergeCell ref="AU22:AU27"/>
    <mergeCell ref="A52:A57"/>
    <mergeCell ref="B52:B57"/>
    <mergeCell ref="C52:C57"/>
    <mergeCell ref="D52:D57"/>
    <mergeCell ref="E52:E57"/>
    <mergeCell ref="F52:F57"/>
    <mergeCell ref="AQ52:AQ57"/>
    <mergeCell ref="AR52:AR57"/>
    <mergeCell ref="AS52:AS57"/>
    <mergeCell ref="AT52:AT57"/>
    <mergeCell ref="AU52:AU57"/>
    <mergeCell ref="C22:C27"/>
    <mergeCell ref="D22:D27"/>
    <mergeCell ref="E22:E27"/>
    <mergeCell ref="F22:F27"/>
    <mergeCell ref="AQ22:AQ27"/>
    <mergeCell ref="AR34:AR39"/>
    <mergeCell ref="AS34:AS39"/>
    <mergeCell ref="AT34:AT39"/>
    <mergeCell ref="AU34:AU39"/>
    <mergeCell ref="A28:A33"/>
    <mergeCell ref="B28:B33"/>
    <mergeCell ref="C28:C33"/>
  </mergeCells>
  <dataValidations count="1">
    <dataValidation showDropDown="1" showInputMessage="1" showErrorMessage="1" sqref="D28:D39" xr:uid="{F03B1662-7E31-1449-AD54-C0BF5928107D}"/>
  </dataValidations>
  <printOptions horizontalCentered="1" verticalCentered="1"/>
  <pageMargins left="0" right="0" top="0.74803149606299213" bottom="0" header="0.31496062992125984" footer="0"/>
  <pageSetup scale="22" fitToHeight="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29"/>
  <sheetViews>
    <sheetView topLeftCell="I43" zoomScale="75" zoomScaleNormal="75" workbookViewId="0">
      <selection activeCell="U52" sqref="U52:U53"/>
    </sheetView>
  </sheetViews>
  <sheetFormatPr baseColWidth="10" defaultColWidth="11.42578125" defaultRowHeight="12.75" x14ac:dyDescent="0.25"/>
  <cols>
    <col min="1" max="1" width="9.7109375" style="9" customWidth="1"/>
    <col min="2" max="2" width="10.42578125" style="9" customWidth="1"/>
    <col min="3" max="3" width="30.140625" style="20" customWidth="1"/>
    <col min="4" max="4" width="6.140625" style="9" customWidth="1"/>
    <col min="5" max="5" width="7.85546875" style="9" customWidth="1"/>
    <col min="6" max="6" width="11.7109375" style="9" customWidth="1"/>
    <col min="7" max="7" width="7" style="9" customWidth="1"/>
    <col min="8" max="8" width="6.7109375" style="9" customWidth="1"/>
    <col min="9" max="13" width="7" style="9" customWidth="1"/>
    <col min="14" max="14" width="7" style="10" customWidth="1"/>
    <col min="15" max="18" width="9.42578125" style="10" customWidth="1"/>
    <col min="19" max="19" width="11.7109375" style="10" customWidth="1"/>
    <col min="20" max="20" width="11.140625" style="10" customWidth="1"/>
    <col min="21" max="21" width="13.28515625" style="10" customWidth="1"/>
    <col min="22" max="22" width="81.28515625" style="13" customWidth="1"/>
    <col min="23" max="33" width="11.42578125" style="13"/>
    <col min="34" max="16384" width="11.42578125" style="9"/>
  </cols>
  <sheetData>
    <row r="1" spans="1:22" s="11" customFormat="1" ht="43.5" customHeight="1" x14ac:dyDescent="0.25">
      <c r="A1" s="447"/>
      <c r="B1" s="448"/>
      <c r="C1" s="448"/>
      <c r="D1" s="561" t="s">
        <v>100</v>
      </c>
      <c r="E1" s="562"/>
      <c r="F1" s="562"/>
      <c r="G1" s="562"/>
      <c r="H1" s="562"/>
      <c r="I1" s="562"/>
      <c r="J1" s="562"/>
      <c r="K1" s="562"/>
      <c r="L1" s="562"/>
      <c r="M1" s="562"/>
      <c r="N1" s="562"/>
      <c r="O1" s="562"/>
      <c r="P1" s="562"/>
      <c r="Q1" s="562"/>
      <c r="R1" s="562"/>
      <c r="S1" s="562"/>
      <c r="T1" s="562"/>
      <c r="U1" s="562"/>
      <c r="V1" s="563"/>
    </row>
    <row r="2" spans="1:22" s="11" customFormat="1" ht="47.25" customHeight="1" x14ac:dyDescent="0.25">
      <c r="A2" s="374"/>
      <c r="B2" s="375"/>
      <c r="C2" s="375"/>
      <c r="D2" s="564" t="s">
        <v>99</v>
      </c>
      <c r="E2" s="565"/>
      <c r="F2" s="565"/>
      <c r="G2" s="565"/>
      <c r="H2" s="565"/>
      <c r="I2" s="565"/>
      <c r="J2" s="565"/>
      <c r="K2" s="565"/>
      <c r="L2" s="565"/>
      <c r="M2" s="565"/>
      <c r="N2" s="565"/>
      <c r="O2" s="565"/>
      <c r="P2" s="565"/>
      <c r="Q2" s="565"/>
      <c r="R2" s="565"/>
      <c r="S2" s="565"/>
      <c r="T2" s="565"/>
      <c r="U2" s="565"/>
      <c r="V2" s="566"/>
    </row>
    <row r="3" spans="1:22" s="11" customFormat="1" ht="39" customHeight="1" thickBot="1" x14ac:dyDescent="0.3">
      <c r="A3" s="451"/>
      <c r="B3" s="452"/>
      <c r="C3" s="452"/>
      <c r="D3" s="584" t="s">
        <v>89</v>
      </c>
      <c r="E3" s="351"/>
      <c r="F3" s="351"/>
      <c r="G3" s="351"/>
      <c r="H3" s="351"/>
      <c r="I3" s="351"/>
      <c r="J3" s="351"/>
      <c r="K3" s="351"/>
      <c r="L3" s="351"/>
      <c r="M3" s="351"/>
      <c r="N3" s="351"/>
      <c r="O3" s="351"/>
      <c r="P3" s="351"/>
      <c r="Q3" s="351"/>
      <c r="R3" s="351"/>
      <c r="S3" s="351"/>
      <c r="T3" s="351"/>
      <c r="U3" s="352"/>
      <c r="V3" s="49" t="s">
        <v>90</v>
      </c>
    </row>
    <row r="4" spans="1:22" s="11" customFormat="1" ht="33.75" customHeight="1" thickBot="1" x14ac:dyDescent="0.3">
      <c r="A4" s="354" t="s">
        <v>0</v>
      </c>
      <c r="B4" s="355"/>
      <c r="C4" s="573"/>
      <c r="D4" s="572" t="s">
        <v>112</v>
      </c>
      <c r="E4" s="572"/>
      <c r="F4" s="572"/>
      <c r="G4" s="572"/>
      <c r="H4" s="572"/>
      <c r="I4" s="572"/>
      <c r="J4" s="572"/>
      <c r="K4" s="572"/>
      <c r="L4" s="572"/>
      <c r="M4" s="572"/>
      <c r="N4" s="572"/>
      <c r="O4" s="572"/>
      <c r="P4" s="572"/>
      <c r="Q4" s="572"/>
      <c r="R4" s="572"/>
      <c r="S4" s="572"/>
      <c r="T4" s="572"/>
      <c r="U4" s="572"/>
      <c r="V4" s="572"/>
    </row>
    <row r="5" spans="1:22" s="11" customFormat="1" ht="43.5" customHeight="1" thickBot="1" x14ac:dyDescent="0.3">
      <c r="A5" s="457" t="s">
        <v>2</v>
      </c>
      <c r="B5" s="458"/>
      <c r="C5" s="571"/>
      <c r="D5" s="572" t="s">
        <v>102</v>
      </c>
      <c r="E5" s="572"/>
      <c r="F5" s="572"/>
      <c r="G5" s="572"/>
      <c r="H5" s="572"/>
      <c r="I5" s="572"/>
      <c r="J5" s="572"/>
      <c r="K5" s="572"/>
      <c r="L5" s="572"/>
      <c r="M5" s="572"/>
      <c r="N5" s="572"/>
      <c r="O5" s="572"/>
      <c r="P5" s="572"/>
      <c r="Q5" s="572"/>
      <c r="R5" s="572"/>
      <c r="S5" s="572"/>
      <c r="T5" s="572"/>
      <c r="U5" s="572"/>
      <c r="V5" s="572"/>
    </row>
    <row r="6" spans="1:22" s="12" customFormat="1" ht="42.75" customHeight="1" x14ac:dyDescent="0.25">
      <c r="A6" s="574" t="s">
        <v>32</v>
      </c>
      <c r="B6" s="558" t="s">
        <v>33</v>
      </c>
      <c r="C6" s="567" t="s">
        <v>34</v>
      </c>
      <c r="D6" s="569" t="s">
        <v>35</v>
      </c>
      <c r="E6" s="570"/>
      <c r="F6" s="558" t="s">
        <v>218</v>
      </c>
      <c r="G6" s="558"/>
      <c r="H6" s="558"/>
      <c r="I6" s="558"/>
      <c r="J6" s="558"/>
      <c r="K6" s="558"/>
      <c r="L6" s="558"/>
      <c r="M6" s="558"/>
      <c r="N6" s="558"/>
      <c r="O6" s="558"/>
      <c r="P6" s="558"/>
      <c r="Q6" s="558"/>
      <c r="R6" s="558"/>
      <c r="S6" s="558"/>
      <c r="T6" s="558" t="s">
        <v>39</v>
      </c>
      <c r="U6" s="558"/>
      <c r="V6" s="559" t="s">
        <v>217</v>
      </c>
    </row>
    <row r="7" spans="1:22" s="12" customFormat="1" ht="59.25" customHeight="1" thickBot="1" x14ac:dyDescent="0.3">
      <c r="A7" s="575"/>
      <c r="B7" s="576"/>
      <c r="C7" s="568"/>
      <c r="D7" s="41" t="s">
        <v>36</v>
      </c>
      <c r="E7" s="41" t="s">
        <v>37</v>
      </c>
      <c r="F7" s="41" t="s">
        <v>38</v>
      </c>
      <c r="G7" s="39" t="s">
        <v>15</v>
      </c>
      <c r="H7" s="39" t="s">
        <v>16</v>
      </c>
      <c r="I7" s="39" t="s">
        <v>17</v>
      </c>
      <c r="J7" s="39" t="s">
        <v>18</v>
      </c>
      <c r="K7" s="39" t="s">
        <v>19</v>
      </c>
      <c r="L7" s="39" t="s">
        <v>20</v>
      </c>
      <c r="M7" s="39" t="s">
        <v>21</v>
      </c>
      <c r="N7" s="39" t="s">
        <v>22</v>
      </c>
      <c r="O7" s="39" t="s">
        <v>23</v>
      </c>
      <c r="P7" s="39" t="s">
        <v>24</v>
      </c>
      <c r="Q7" s="39" t="s">
        <v>25</v>
      </c>
      <c r="R7" s="39" t="s">
        <v>26</v>
      </c>
      <c r="S7" s="40" t="s">
        <v>27</v>
      </c>
      <c r="T7" s="40" t="s">
        <v>40</v>
      </c>
      <c r="U7" s="40" t="s">
        <v>41</v>
      </c>
      <c r="V7" s="560"/>
    </row>
    <row r="8" spans="1:22" s="13" customFormat="1" ht="30" customHeight="1" x14ac:dyDescent="0.25">
      <c r="A8" s="537" t="s">
        <v>156</v>
      </c>
      <c r="B8" s="577" t="s">
        <v>114</v>
      </c>
      <c r="C8" s="505" t="s">
        <v>157</v>
      </c>
      <c r="D8" s="503" t="s">
        <v>158</v>
      </c>
      <c r="E8" s="503"/>
      <c r="F8" s="116" t="s">
        <v>28</v>
      </c>
      <c r="G8" s="229">
        <v>8.3299999999999999E-2</v>
      </c>
      <c r="H8" s="229">
        <v>8.3299999999999999E-2</v>
      </c>
      <c r="I8" s="229">
        <v>8.3299999999999999E-2</v>
      </c>
      <c r="J8" s="229">
        <v>8.3299999999999999E-2</v>
      </c>
      <c r="K8" s="229">
        <v>8.3299999999999999E-2</v>
      </c>
      <c r="L8" s="230">
        <v>8.3299999999999999E-2</v>
      </c>
      <c r="M8" s="229">
        <v>8.3299999999999999E-2</v>
      </c>
      <c r="N8" s="229">
        <v>8.3299999999999999E-2</v>
      </c>
      <c r="O8" s="229">
        <v>8.3299999999999999E-2</v>
      </c>
      <c r="P8" s="229">
        <v>8.3299999999999999E-2</v>
      </c>
      <c r="Q8" s="230">
        <v>8.3299999999999999E-2</v>
      </c>
      <c r="R8" s="230">
        <v>8.3699999999999997E-2</v>
      </c>
      <c r="S8" s="116">
        <f>SUM(G8:R8)</f>
        <v>1</v>
      </c>
      <c r="T8" s="507">
        <v>0.15</v>
      </c>
      <c r="U8" s="531">
        <v>0.05</v>
      </c>
      <c r="V8" s="554" t="s">
        <v>161</v>
      </c>
    </row>
    <row r="9" spans="1:22" s="13" customFormat="1" ht="30" customHeight="1" thickBot="1" x14ac:dyDescent="0.3">
      <c r="A9" s="538"/>
      <c r="B9" s="578"/>
      <c r="C9" s="513"/>
      <c r="D9" s="523"/>
      <c r="E9" s="523"/>
      <c r="F9" s="117" t="s">
        <v>29</v>
      </c>
      <c r="G9" s="231">
        <v>8.3299999999999999E-2</v>
      </c>
      <c r="H9" s="231">
        <v>8.3299999999999999E-2</v>
      </c>
      <c r="I9" s="231">
        <v>8.3299999999999999E-2</v>
      </c>
      <c r="J9" s="231"/>
      <c r="K9" s="231"/>
      <c r="L9" s="231"/>
      <c r="M9" s="231"/>
      <c r="N9" s="231"/>
      <c r="O9" s="231"/>
      <c r="P9" s="231"/>
      <c r="Q9" s="231"/>
      <c r="R9" s="231"/>
      <c r="S9" s="117">
        <f>SUM(G9:R9)</f>
        <v>0.24990000000000001</v>
      </c>
      <c r="T9" s="530"/>
      <c r="U9" s="524"/>
      <c r="V9" s="555"/>
    </row>
    <row r="10" spans="1:22" s="13" customFormat="1" ht="30" customHeight="1" x14ac:dyDescent="0.25">
      <c r="A10" s="538"/>
      <c r="B10" s="578"/>
      <c r="C10" s="513" t="s">
        <v>159</v>
      </c>
      <c r="D10" s="523" t="s">
        <v>158</v>
      </c>
      <c r="E10" s="523"/>
      <c r="F10" s="118" t="s">
        <v>28</v>
      </c>
      <c r="G10" s="231">
        <v>8.3299999999999999E-2</v>
      </c>
      <c r="H10" s="231">
        <v>8.3299999999999999E-2</v>
      </c>
      <c r="I10" s="231">
        <v>8.3299999999999999E-2</v>
      </c>
      <c r="J10" s="231">
        <v>8.3299999999999999E-2</v>
      </c>
      <c r="K10" s="231">
        <v>8.3299999999999999E-2</v>
      </c>
      <c r="L10" s="232">
        <v>8.3299999999999999E-2</v>
      </c>
      <c r="M10" s="231">
        <v>8.3299999999999999E-2</v>
      </c>
      <c r="N10" s="231">
        <v>8.3299999999999999E-2</v>
      </c>
      <c r="O10" s="231">
        <v>8.3299999999999999E-2</v>
      </c>
      <c r="P10" s="231">
        <v>8.3299999999999999E-2</v>
      </c>
      <c r="Q10" s="232">
        <v>8.3299999999999999E-2</v>
      </c>
      <c r="R10" s="232">
        <v>8.3699999999999997E-2</v>
      </c>
      <c r="S10" s="116">
        <f>SUM(G10:R10)</f>
        <v>1</v>
      </c>
      <c r="T10" s="530"/>
      <c r="U10" s="524">
        <v>0.05</v>
      </c>
      <c r="V10" s="556" t="s">
        <v>162</v>
      </c>
    </row>
    <row r="11" spans="1:22" s="13" customFormat="1" ht="30" customHeight="1" x14ac:dyDescent="0.25">
      <c r="A11" s="538"/>
      <c r="B11" s="578"/>
      <c r="C11" s="513"/>
      <c r="D11" s="523"/>
      <c r="E11" s="523"/>
      <c r="F11" s="117" t="s">
        <v>29</v>
      </c>
      <c r="G11" s="231">
        <v>0</v>
      </c>
      <c r="H11" s="231">
        <v>0</v>
      </c>
      <c r="I11" s="231">
        <v>0</v>
      </c>
      <c r="J11" s="231"/>
      <c r="K11" s="231"/>
      <c r="L11" s="231"/>
      <c r="M11" s="231"/>
      <c r="N11" s="231"/>
      <c r="O11" s="231"/>
      <c r="P11" s="231"/>
      <c r="Q11" s="231"/>
      <c r="R11" s="231"/>
      <c r="S11" s="117">
        <f>SUM(G11:R11)</f>
        <v>0</v>
      </c>
      <c r="T11" s="530"/>
      <c r="U11" s="524"/>
      <c r="V11" s="556"/>
    </row>
    <row r="12" spans="1:22" s="13" customFormat="1" ht="30" customHeight="1" x14ac:dyDescent="0.25">
      <c r="A12" s="538"/>
      <c r="B12" s="578"/>
      <c r="C12" s="513" t="s">
        <v>160</v>
      </c>
      <c r="D12" s="523" t="s">
        <v>158</v>
      </c>
      <c r="E12" s="523"/>
      <c r="F12" s="118" t="s">
        <v>28</v>
      </c>
      <c r="G12" s="231">
        <v>8.3299999999999999E-2</v>
      </c>
      <c r="H12" s="231">
        <v>8.3299999999999999E-2</v>
      </c>
      <c r="I12" s="231">
        <v>8.3299999999999999E-2</v>
      </c>
      <c r="J12" s="231">
        <v>8.3299999999999999E-2</v>
      </c>
      <c r="K12" s="231">
        <v>8.3299999999999999E-2</v>
      </c>
      <c r="L12" s="232">
        <v>8.3299999999999999E-2</v>
      </c>
      <c r="M12" s="231">
        <v>8.3299999999999999E-2</v>
      </c>
      <c r="N12" s="231">
        <v>8.3299999999999999E-2</v>
      </c>
      <c r="O12" s="231">
        <v>8.3299999999999999E-2</v>
      </c>
      <c r="P12" s="231">
        <v>8.3299999999999999E-2</v>
      </c>
      <c r="Q12" s="232">
        <v>8.3299999999999999E-2</v>
      </c>
      <c r="R12" s="232">
        <v>8.3699999999999997E-2</v>
      </c>
      <c r="S12" s="118">
        <f t="shared" ref="S12:S15" si="0">SUM(G12:R12)</f>
        <v>1</v>
      </c>
      <c r="T12" s="530"/>
      <c r="U12" s="524">
        <v>0.05</v>
      </c>
      <c r="V12" s="555" t="s">
        <v>163</v>
      </c>
    </row>
    <row r="13" spans="1:22" s="13" customFormat="1" ht="30" customHeight="1" thickBot="1" x14ac:dyDescent="0.3">
      <c r="A13" s="539"/>
      <c r="B13" s="579"/>
      <c r="C13" s="506"/>
      <c r="D13" s="504"/>
      <c r="E13" s="504"/>
      <c r="F13" s="119" t="s">
        <v>29</v>
      </c>
      <c r="G13" s="233">
        <v>8.3299999999999999E-2</v>
      </c>
      <c r="H13" s="233">
        <v>8.3299999999999999E-2</v>
      </c>
      <c r="I13" s="233">
        <v>8.3299999999999999E-2</v>
      </c>
      <c r="J13" s="120"/>
      <c r="K13" s="120"/>
      <c r="L13" s="120"/>
      <c r="M13" s="120"/>
      <c r="N13" s="120"/>
      <c r="O13" s="120"/>
      <c r="P13" s="120"/>
      <c r="Q13" s="120"/>
      <c r="R13" s="120"/>
      <c r="S13" s="119">
        <f t="shared" si="0"/>
        <v>0.24990000000000001</v>
      </c>
      <c r="T13" s="508"/>
      <c r="U13" s="536"/>
      <c r="V13" s="557"/>
    </row>
    <row r="14" spans="1:22" s="13" customFormat="1" ht="30" customHeight="1" x14ac:dyDescent="0.25">
      <c r="A14" s="537" t="s">
        <v>164</v>
      </c>
      <c r="B14" s="501" t="s">
        <v>165</v>
      </c>
      <c r="C14" s="505" t="s">
        <v>166</v>
      </c>
      <c r="D14" s="503" t="s">
        <v>158</v>
      </c>
      <c r="E14" s="503"/>
      <c r="F14" s="116" t="s">
        <v>28</v>
      </c>
      <c r="G14" s="229">
        <v>8.3299999999999999E-2</v>
      </c>
      <c r="H14" s="229">
        <v>8.3299999999999999E-2</v>
      </c>
      <c r="I14" s="229">
        <v>8.3299999999999999E-2</v>
      </c>
      <c r="J14" s="229">
        <v>8.3299999999999999E-2</v>
      </c>
      <c r="K14" s="229">
        <v>8.3299999999999999E-2</v>
      </c>
      <c r="L14" s="230">
        <v>8.3299999999999999E-2</v>
      </c>
      <c r="M14" s="229">
        <v>8.3299999999999999E-2</v>
      </c>
      <c r="N14" s="229">
        <v>8.3299999999999999E-2</v>
      </c>
      <c r="O14" s="229">
        <v>8.3299999999999999E-2</v>
      </c>
      <c r="P14" s="229">
        <v>8.3299999999999999E-2</v>
      </c>
      <c r="Q14" s="230">
        <v>8.3299999999999999E-2</v>
      </c>
      <c r="R14" s="230">
        <v>8.3699999999999997E-2</v>
      </c>
      <c r="S14" s="116">
        <f t="shared" si="0"/>
        <v>1</v>
      </c>
      <c r="T14" s="507">
        <v>0.15</v>
      </c>
      <c r="U14" s="531">
        <v>0.05</v>
      </c>
      <c r="V14" s="581" t="s">
        <v>169</v>
      </c>
    </row>
    <row r="15" spans="1:22" s="13" customFormat="1" ht="30" customHeight="1" x14ac:dyDescent="0.25">
      <c r="A15" s="538"/>
      <c r="B15" s="551"/>
      <c r="C15" s="513"/>
      <c r="D15" s="523"/>
      <c r="E15" s="523"/>
      <c r="F15" s="117" t="s">
        <v>29</v>
      </c>
      <c r="G15" s="231">
        <v>8.3299999999999999E-2</v>
      </c>
      <c r="H15" s="231">
        <v>8.3299999999999999E-2</v>
      </c>
      <c r="I15" s="231">
        <v>8.3299999999999999E-2</v>
      </c>
      <c r="J15" s="231"/>
      <c r="K15" s="231"/>
      <c r="L15" s="231"/>
      <c r="M15" s="231"/>
      <c r="N15" s="231"/>
      <c r="O15" s="231"/>
      <c r="P15" s="231"/>
      <c r="Q15" s="231"/>
      <c r="R15" s="231"/>
      <c r="S15" s="117">
        <f t="shared" si="0"/>
        <v>0.24990000000000001</v>
      </c>
      <c r="T15" s="530"/>
      <c r="U15" s="524"/>
      <c r="V15" s="582"/>
    </row>
    <row r="16" spans="1:22" s="13" customFormat="1" ht="30" customHeight="1" x14ac:dyDescent="0.25">
      <c r="A16" s="538"/>
      <c r="B16" s="551"/>
      <c r="C16" s="513" t="s">
        <v>167</v>
      </c>
      <c r="D16" s="523" t="s">
        <v>158</v>
      </c>
      <c r="E16" s="523"/>
      <c r="F16" s="118" t="s">
        <v>28</v>
      </c>
      <c r="G16" s="231">
        <v>8.3299999999999999E-2</v>
      </c>
      <c r="H16" s="231">
        <v>8.3299999999999999E-2</v>
      </c>
      <c r="I16" s="231">
        <v>8.3299999999999999E-2</v>
      </c>
      <c r="J16" s="231">
        <v>8.3299999999999999E-2</v>
      </c>
      <c r="K16" s="231">
        <v>8.3299999999999999E-2</v>
      </c>
      <c r="L16" s="232">
        <v>8.3299999999999999E-2</v>
      </c>
      <c r="M16" s="231">
        <v>8.3299999999999999E-2</v>
      </c>
      <c r="N16" s="231">
        <v>8.3299999999999999E-2</v>
      </c>
      <c r="O16" s="231">
        <v>8.3299999999999999E-2</v>
      </c>
      <c r="P16" s="231">
        <v>8.3299999999999999E-2</v>
      </c>
      <c r="Q16" s="232">
        <v>8.3299999999999999E-2</v>
      </c>
      <c r="R16" s="232">
        <v>8.3699999999999997E-2</v>
      </c>
      <c r="S16" s="118">
        <f t="shared" ref="S16:S54" si="1">SUM(G16:R16)</f>
        <v>1</v>
      </c>
      <c r="T16" s="530"/>
      <c r="U16" s="524">
        <v>0.05</v>
      </c>
      <c r="V16" s="582" t="s">
        <v>171</v>
      </c>
    </row>
    <row r="17" spans="1:33" s="13" customFormat="1" ht="30" customHeight="1" x14ac:dyDescent="0.25">
      <c r="A17" s="538"/>
      <c r="B17" s="551"/>
      <c r="C17" s="513"/>
      <c r="D17" s="523"/>
      <c r="E17" s="523"/>
      <c r="F17" s="117" t="s">
        <v>29</v>
      </c>
      <c r="G17" s="231">
        <v>0</v>
      </c>
      <c r="H17" s="231">
        <v>0</v>
      </c>
      <c r="I17" s="231">
        <v>0</v>
      </c>
      <c r="J17" s="231"/>
      <c r="K17" s="231"/>
      <c r="L17" s="231"/>
      <c r="M17" s="231"/>
      <c r="N17" s="231"/>
      <c r="O17" s="231"/>
      <c r="P17" s="231"/>
      <c r="Q17" s="231"/>
      <c r="R17" s="231"/>
      <c r="S17" s="117">
        <f>SUM(G17:R17)</f>
        <v>0</v>
      </c>
      <c r="T17" s="530"/>
      <c r="U17" s="524"/>
      <c r="V17" s="582"/>
    </row>
    <row r="18" spans="1:33" s="13" customFormat="1" ht="30" customHeight="1" x14ac:dyDescent="0.25">
      <c r="A18" s="538"/>
      <c r="B18" s="551"/>
      <c r="C18" s="513" t="s">
        <v>168</v>
      </c>
      <c r="D18" s="523" t="s">
        <v>158</v>
      </c>
      <c r="E18" s="523"/>
      <c r="F18" s="118" t="s">
        <v>28</v>
      </c>
      <c r="G18" s="231"/>
      <c r="H18" s="231"/>
      <c r="I18" s="231"/>
      <c r="J18" s="231">
        <v>0.16600000000000001</v>
      </c>
      <c r="K18" s="231">
        <v>0.16600000000000001</v>
      </c>
      <c r="L18" s="231">
        <v>0.16800000000000001</v>
      </c>
      <c r="M18" s="231"/>
      <c r="N18" s="231"/>
      <c r="O18" s="231"/>
      <c r="P18" s="231">
        <v>0.16600000000000001</v>
      </c>
      <c r="Q18" s="231">
        <v>0.16600000000000001</v>
      </c>
      <c r="R18" s="231">
        <v>0.16800000000000001</v>
      </c>
      <c r="S18" s="118">
        <f t="shared" si="1"/>
        <v>1</v>
      </c>
      <c r="T18" s="530"/>
      <c r="U18" s="524">
        <v>0.05</v>
      </c>
      <c r="V18" s="582" t="s">
        <v>170</v>
      </c>
    </row>
    <row r="19" spans="1:33" s="13" customFormat="1" ht="30" customHeight="1" thickBot="1" x14ac:dyDescent="0.3">
      <c r="A19" s="539"/>
      <c r="B19" s="502"/>
      <c r="C19" s="506"/>
      <c r="D19" s="504"/>
      <c r="E19" s="504"/>
      <c r="F19" s="119" t="s">
        <v>29</v>
      </c>
      <c r="G19" s="120"/>
      <c r="H19" s="120"/>
      <c r="I19" s="120"/>
      <c r="J19" s="120"/>
      <c r="K19" s="120"/>
      <c r="L19" s="120"/>
      <c r="M19" s="120"/>
      <c r="N19" s="120"/>
      <c r="O19" s="120"/>
      <c r="P19" s="120"/>
      <c r="Q19" s="120"/>
      <c r="R19" s="120"/>
      <c r="S19" s="119">
        <f t="shared" si="1"/>
        <v>0</v>
      </c>
      <c r="T19" s="508"/>
      <c r="U19" s="536"/>
      <c r="V19" s="583"/>
    </row>
    <row r="20" spans="1:33" s="11" customFormat="1" ht="30" customHeight="1" x14ac:dyDescent="0.25">
      <c r="A20" s="537" t="s">
        <v>172</v>
      </c>
      <c r="B20" s="501" t="s">
        <v>173</v>
      </c>
      <c r="C20" s="505" t="s">
        <v>174</v>
      </c>
      <c r="D20" s="503" t="s">
        <v>158</v>
      </c>
      <c r="E20" s="503"/>
      <c r="F20" s="116" t="s">
        <v>28</v>
      </c>
      <c r="G20" s="229">
        <v>8.3299999999999999E-2</v>
      </c>
      <c r="H20" s="229">
        <v>8.3299999999999999E-2</v>
      </c>
      <c r="I20" s="229">
        <v>8.3299999999999999E-2</v>
      </c>
      <c r="J20" s="229">
        <v>8.3299999999999999E-2</v>
      </c>
      <c r="K20" s="229">
        <v>8.3299999999999999E-2</v>
      </c>
      <c r="L20" s="230">
        <v>8.3299999999999999E-2</v>
      </c>
      <c r="M20" s="229">
        <v>8.3299999999999999E-2</v>
      </c>
      <c r="N20" s="229">
        <v>8.3299999999999999E-2</v>
      </c>
      <c r="O20" s="229">
        <v>8.3299999999999999E-2</v>
      </c>
      <c r="P20" s="229">
        <v>8.3299999999999999E-2</v>
      </c>
      <c r="Q20" s="230">
        <v>8.3299999999999999E-2</v>
      </c>
      <c r="R20" s="230">
        <v>8.3699999999999997E-2</v>
      </c>
      <c r="S20" s="116">
        <f t="shared" si="1"/>
        <v>1</v>
      </c>
      <c r="T20" s="507">
        <v>0.1</v>
      </c>
      <c r="U20" s="531">
        <v>0.05</v>
      </c>
      <c r="V20" s="532" t="s">
        <v>176</v>
      </c>
      <c r="W20" s="12"/>
      <c r="X20" s="12"/>
      <c r="Y20" s="12"/>
      <c r="Z20" s="12"/>
      <c r="AA20" s="12"/>
      <c r="AB20" s="12"/>
      <c r="AC20" s="12"/>
      <c r="AD20" s="12"/>
    </row>
    <row r="21" spans="1:33" s="11" customFormat="1" ht="30" customHeight="1" x14ac:dyDescent="0.25">
      <c r="A21" s="538"/>
      <c r="B21" s="551"/>
      <c r="C21" s="513"/>
      <c r="D21" s="523"/>
      <c r="E21" s="523"/>
      <c r="F21" s="117" t="s">
        <v>29</v>
      </c>
      <c r="G21" s="231">
        <v>8.3299999999999999E-2</v>
      </c>
      <c r="H21" s="231">
        <v>8.3299999999999999E-2</v>
      </c>
      <c r="I21" s="231">
        <v>8.3299999999999999E-2</v>
      </c>
      <c r="J21" s="231"/>
      <c r="K21" s="231"/>
      <c r="L21" s="231"/>
      <c r="M21" s="231"/>
      <c r="N21" s="231"/>
      <c r="O21" s="231"/>
      <c r="P21" s="231"/>
      <c r="Q21" s="231"/>
      <c r="R21" s="231"/>
      <c r="S21" s="117">
        <f t="shared" si="1"/>
        <v>0.24990000000000001</v>
      </c>
      <c r="T21" s="530"/>
      <c r="U21" s="524"/>
      <c r="V21" s="533"/>
      <c r="W21" s="12"/>
      <c r="X21" s="12"/>
      <c r="Y21" s="12"/>
      <c r="Z21" s="12"/>
      <c r="AA21" s="12"/>
      <c r="AB21" s="12"/>
      <c r="AC21" s="12"/>
      <c r="AD21" s="12"/>
    </row>
    <row r="22" spans="1:33" s="15" customFormat="1" ht="30" customHeight="1" x14ac:dyDescent="0.25">
      <c r="A22" s="538"/>
      <c r="B22" s="551"/>
      <c r="C22" s="513" t="s">
        <v>175</v>
      </c>
      <c r="D22" s="523" t="s">
        <v>158</v>
      </c>
      <c r="E22" s="523"/>
      <c r="F22" s="118" t="s">
        <v>28</v>
      </c>
      <c r="G22" s="231">
        <v>8.3299999999999999E-2</v>
      </c>
      <c r="H22" s="231">
        <v>8.3299999999999999E-2</v>
      </c>
      <c r="I22" s="231">
        <v>8.3299999999999999E-2</v>
      </c>
      <c r="J22" s="231">
        <v>8.3299999999999999E-2</v>
      </c>
      <c r="K22" s="231">
        <v>8.3299999999999999E-2</v>
      </c>
      <c r="L22" s="232">
        <v>8.3299999999999999E-2</v>
      </c>
      <c r="M22" s="231">
        <v>8.3299999999999999E-2</v>
      </c>
      <c r="N22" s="231">
        <v>8.3299999999999999E-2</v>
      </c>
      <c r="O22" s="231">
        <v>8.3299999999999999E-2</v>
      </c>
      <c r="P22" s="231">
        <v>8.3299999999999999E-2</v>
      </c>
      <c r="Q22" s="232">
        <v>8.3299999999999999E-2</v>
      </c>
      <c r="R22" s="232">
        <v>8.3699999999999997E-2</v>
      </c>
      <c r="S22" s="118">
        <f t="shared" ref="S22:S46" si="2">SUM(G22:R22)</f>
        <v>1</v>
      </c>
      <c r="T22" s="530"/>
      <c r="U22" s="524">
        <v>0.05</v>
      </c>
      <c r="V22" s="552" t="s">
        <v>177</v>
      </c>
      <c r="W22" s="14"/>
      <c r="X22" s="14"/>
      <c r="Y22" s="14"/>
      <c r="Z22" s="14"/>
      <c r="AA22" s="14"/>
      <c r="AB22" s="14"/>
      <c r="AC22" s="14"/>
      <c r="AD22" s="14"/>
      <c r="AE22" s="14"/>
      <c r="AF22" s="14"/>
      <c r="AG22" s="14"/>
    </row>
    <row r="23" spans="1:33" ht="30" customHeight="1" thickBot="1" x14ac:dyDescent="0.3">
      <c r="A23" s="539"/>
      <c r="B23" s="502"/>
      <c r="C23" s="506"/>
      <c r="D23" s="504"/>
      <c r="E23" s="504"/>
      <c r="F23" s="119" t="s">
        <v>29</v>
      </c>
      <c r="G23" s="233">
        <v>8.3299999999999999E-2</v>
      </c>
      <c r="H23" s="233">
        <v>8.3299999999999999E-2</v>
      </c>
      <c r="I23" s="233">
        <v>8.3299999999999999E-2</v>
      </c>
      <c r="J23" s="120"/>
      <c r="K23" s="120"/>
      <c r="L23" s="120"/>
      <c r="M23" s="120"/>
      <c r="N23" s="120"/>
      <c r="O23" s="120"/>
      <c r="P23" s="120"/>
      <c r="Q23" s="120"/>
      <c r="R23" s="120"/>
      <c r="S23" s="119">
        <f t="shared" si="2"/>
        <v>0.24990000000000001</v>
      </c>
      <c r="T23" s="508"/>
      <c r="U23" s="536"/>
      <c r="V23" s="553"/>
    </row>
    <row r="24" spans="1:33" ht="30" customHeight="1" x14ac:dyDescent="0.25">
      <c r="A24" s="537" t="str">
        <f>[2]INVERSIÓN!A27</f>
        <v>Línea de acción (1.4): Red de Calidad Hídrica de Bogotá RCHB, la Red de monitoreo aguas subterráneas y la captura de la información secundaria compilada mediante el reporte de terceros interesados o usuarios del recurso Hídrico. SRHS</v>
      </c>
      <c r="B24" s="526" t="str">
        <f>[2]INVERSIÓN!C27</f>
        <v>Generar 4 informes anualizados de la calidad hídrica superficial.</v>
      </c>
      <c r="C24" s="505" t="s">
        <v>178</v>
      </c>
      <c r="D24" s="529" t="s">
        <v>158</v>
      </c>
      <c r="E24" s="503"/>
      <c r="F24" s="116" t="s">
        <v>28</v>
      </c>
      <c r="G24" s="229"/>
      <c r="H24" s="229"/>
      <c r="I24" s="229"/>
      <c r="J24" s="229"/>
      <c r="K24" s="229"/>
      <c r="L24" s="230"/>
      <c r="M24" s="229">
        <v>0.1666</v>
      </c>
      <c r="N24" s="229">
        <v>0.1666</v>
      </c>
      <c r="O24" s="229">
        <v>0.1668</v>
      </c>
      <c r="P24" s="229">
        <v>0.1666</v>
      </c>
      <c r="Q24" s="229">
        <v>0.1666</v>
      </c>
      <c r="R24" s="229">
        <v>0.1668</v>
      </c>
      <c r="S24" s="116">
        <f t="shared" si="2"/>
        <v>1</v>
      </c>
      <c r="T24" s="507">
        <v>0.1</v>
      </c>
      <c r="U24" s="531">
        <v>0.04</v>
      </c>
      <c r="V24" s="520" t="s">
        <v>182</v>
      </c>
    </row>
    <row r="25" spans="1:33" ht="30" customHeight="1" x14ac:dyDescent="0.25">
      <c r="A25" s="538"/>
      <c r="B25" s="527"/>
      <c r="C25" s="513"/>
      <c r="D25" s="522"/>
      <c r="E25" s="523"/>
      <c r="F25" s="117" t="s">
        <v>29</v>
      </c>
      <c r="G25" s="231"/>
      <c r="H25" s="231"/>
      <c r="I25" s="231"/>
      <c r="J25" s="231"/>
      <c r="K25" s="231"/>
      <c r="L25" s="231"/>
      <c r="M25" s="231"/>
      <c r="N25" s="231"/>
      <c r="O25" s="231"/>
      <c r="P25" s="231"/>
      <c r="Q25" s="231"/>
      <c r="R25" s="231"/>
      <c r="S25" s="117">
        <f t="shared" si="2"/>
        <v>0</v>
      </c>
      <c r="T25" s="530"/>
      <c r="U25" s="524"/>
      <c r="V25" s="521"/>
    </row>
    <row r="26" spans="1:33" ht="30" customHeight="1" x14ac:dyDescent="0.25">
      <c r="A26" s="538"/>
      <c r="B26" s="527"/>
      <c r="C26" s="513" t="s">
        <v>179</v>
      </c>
      <c r="D26" s="522" t="s">
        <v>158</v>
      </c>
      <c r="E26" s="523"/>
      <c r="F26" s="118" t="s">
        <v>28</v>
      </c>
      <c r="G26" s="231">
        <v>0.1333</v>
      </c>
      <c r="H26" s="231">
        <v>0.1333</v>
      </c>
      <c r="I26" s="231">
        <v>0.13339999999999999</v>
      </c>
      <c r="J26" s="231">
        <v>0.2</v>
      </c>
      <c r="K26" s="231">
        <v>0.2</v>
      </c>
      <c r="L26" s="232">
        <v>0.2</v>
      </c>
      <c r="M26" s="231"/>
      <c r="N26" s="231"/>
      <c r="O26" s="231"/>
      <c r="P26" s="231"/>
      <c r="Q26" s="232"/>
      <c r="R26" s="232"/>
      <c r="S26" s="118">
        <f t="shared" ref="S26" si="3">SUM(G26:R26)</f>
        <v>1</v>
      </c>
      <c r="T26" s="530"/>
      <c r="U26" s="524">
        <v>0.02</v>
      </c>
      <c r="V26" s="521" t="s">
        <v>183</v>
      </c>
    </row>
    <row r="27" spans="1:33" ht="30" customHeight="1" x14ac:dyDescent="0.25">
      <c r="A27" s="538"/>
      <c r="B27" s="527"/>
      <c r="C27" s="513"/>
      <c r="D27" s="522"/>
      <c r="E27" s="523"/>
      <c r="F27" s="117" t="s">
        <v>29</v>
      </c>
      <c r="G27" s="231">
        <v>0.05</v>
      </c>
      <c r="H27" s="231">
        <v>0.05</v>
      </c>
      <c r="I27" s="231">
        <v>5.0999999999999997E-2</v>
      </c>
      <c r="J27" s="231"/>
      <c r="K27" s="231"/>
      <c r="L27" s="231"/>
      <c r="M27" s="231"/>
      <c r="N27" s="231"/>
      <c r="O27" s="231"/>
      <c r="P27" s="231"/>
      <c r="Q27" s="231"/>
      <c r="R27" s="231"/>
      <c r="S27" s="117">
        <f>SUM(G27:R27)</f>
        <v>0.151</v>
      </c>
      <c r="T27" s="530"/>
      <c r="U27" s="524"/>
      <c r="V27" s="521"/>
    </row>
    <row r="28" spans="1:33" ht="30" customHeight="1" x14ac:dyDescent="0.25">
      <c r="A28" s="538"/>
      <c r="B28" s="527"/>
      <c r="C28" s="513" t="s">
        <v>180</v>
      </c>
      <c r="D28" s="522" t="s">
        <v>158</v>
      </c>
      <c r="E28" s="523"/>
      <c r="F28" s="118" t="s">
        <v>28</v>
      </c>
      <c r="G28" s="231"/>
      <c r="H28" s="231"/>
      <c r="I28" s="231"/>
      <c r="J28" s="231">
        <v>0.1333</v>
      </c>
      <c r="K28" s="231">
        <v>0.1333</v>
      </c>
      <c r="L28" s="231">
        <v>0.13339999999999999</v>
      </c>
      <c r="M28" s="231">
        <v>0.2</v>
      </c>
      <c r="N28" s="231">
        <v>0.2</v>
      </c>
      <c r="O28" s="232">
        <v>0.2</v>
      </c>
      <c r="P28" s="231"/>
      <c r="Q28" s="232"/>
      <c r="R28" s="232"/>
      <c r="S28" s="118">
        <f t="shared" si="2"/>
        <v>1</v>
      </c>
      <c r="T28" s="530"/>
      <c r="U28" s="524">
        <v>0.02</v>
      </c>
      <c r="V28" s="521" t="s">
        <v>184</v>
      </c>
    </row>
    <row r="29" spans="1:33" ht="30" customHeight="1" x14ac:dyDescent="0.25">
      <c r="A29" s="538"/>
      <c r="B29" s="527"/>
      <c r="C29" s="513"/>
      <c r="D29" s="522"/>
      <c r="E29" s="523"/>
      <c r="F29" s="117" t="s">
        <v>29</v>
      </c>
      <c r="G29" s="231"/>
      <c r="H29" s="231"/>
      <c r="I29" s="231"/>
      <c r="J29" s="231"/>
      <c r="K29" s="231"/>
      <c r="L29" s="231"/>
      <c r="M29" s="231"/>
      <c r="N29" s="231"/>
      <c r="O29" s="231"/>
      <c r="P29" s="231"/>
      <c r="Q29" s="231"/>
      <c r="R29" s="231"/>
      <c r="S29" s="117">
        <f>SUM(G29:R29)</f>
        <v>0</v>
      </c>
      <c r="T29" s="530"/>
      <c r="U29" s="524"/>
      <c r="V29" s="521"/>
    </row>
    <row r="30" spans="1:33" ht="30" customHeight="1" x14ac:dyDescent="0.25">
      <c r="A30" s="538"/>
      <c r="B30" s="527"/>
      <c r="C30" s="513" t="s">
        <v>181</v>
      </c>
      <c r="D30" s="522" t="s">
        <v>158</v>
      </c>
      <c r="E30" s="523"/>
      <c r="F30" s="118" t="s">
        <v>28</v>
      </c>
      <c r="G30" s="231"/>
      <c r="H30" s="231"/>
      <c r="I30" s="231"/>
      <c r="J30" s="231"/>
      <c r="K30" s="231"/>
      <c r="L30" s="231"/>
      <c r="M30" s="231">
        <v>0.1666</v>
      </c>
      <c r="N30" s="231">
        <v>0.1666</v>
      </c>
      <c r="O30" s="231">
        <v>0.1668</v>
      </c>
      <c r="P30" s="231">
        <v>0.1666</v>
      </c>
      <c r="Q30" s="231">
        <v>0.1666</v>
      </c>
      <c r="R30" s="231">
        <v>0.1668</v>
      </c>
      <c r="S30" s="118">
        <f t="shared" ref="S30:S31" si="4">SUM(G30:R30)</f>
        <v>1</v>
      </c>
      <c r="T30" s="530"/>
      <c r="U30" s="524">
        <v>0.02</v>
      </c>
      <c r="V30" s="521" t="s">
        <v>185</v>
      </c>
    </row>
    <row r="31" spans="1:33" ht="30" customHeight="1" thickBot="1" x14ac:dyDescent="0.3">
      <c r="A31" s="539"/>
      <c r="B31" s="528"/>
      <c r="C31" s="506"/>
      <c r="D31" s="534"/>
      <c r="E31" s="504"/>
      <c r="F31" s="119" t="s">
        <v>29</v>
      </c>
      <c r="G31" s="120"/>
      <c r="H31" s="120"/>
      <c r="I31" s="120"/>
      <c r="J31" s="120"/>
      <c r="K31" s="120"/>
      <c r="L31" s="120"/>
      <c r="M31" s="120"/>
      <c r="N31" s="120"/>
      <c r="O31" s="120"/>
      <c r="P31" s="120"/>
      <c r="Q31" s="120"/>
      <c r="R31" s="120"/>
      <c r="S31" s="119">
        <f t="shared" si="4"/>
        <v>0</v>
      </c>
      <c r="T31" s="508"/>
      <c r="U31" s="536"/>
      <c r="V31" s="525"/>
    </row>
    <row r="32" spans="1:33" ht="30" customHeight="1" x14ac:dyDescent="0.25">
      <c r="A32" s="474" t="s">
        <v>186</v>
      </c>
      <c r="B32" s="526" t="s">
        <v>141</v>
      </c>
      <c r="C32" s="505" t="s">
        <v>187</v>
      </c>
      <c r="D32" s="529" t="s">
        <v>158</v>
      </c>
      <c r="E32" s="503"/>
      <c r="F32" s="116" t="s">
        <v>28</v>
      </c>
      <c r="G32" s="229">
        <v>8.3299999999999999E-2</v>
      </c>
      <c r="H32" s="229">
        <v>8.3299999999999999E-2</v>
      </c>
      <c r="I32" s="229">
        <v>8.3299999999999999E-2</v>
      </c>
      <c r="J32" s="229">
        <v>8.3299999999999999E-2</v>
      </c>
      <c r="K32" s="229">
        <v>8.3299999999999999E-2</v>
      </c>
      <c r="L32" s="230">
        <v>8.3299999999999999E-2</v>
      </c>
      <c r="M32" s="229">
        <v>8.3299999999999999E-2</v>
      </c>
      <c r="N32" s="229">
        <v>8.3299999999999999E-2</v>
      </c>
      <c r="O32" s="229">
        <v>8.3299999999999999E-2</v>
      </c>
      <c r="P32" s="229">
        <v>8.3299999999999999E-2</v>
      </c>
      <c r="Q32" s="230">
        <v>8.3299999999999999E-2</v>
      </c>
      <c r="R32" s="230">
        <v>8.3699999999999997E-2</v>
      </c>
      <c r="S32" s="116">
        <f t="shared" si="2"/>
        <v>1</v>
      </c>
      <c r="T32" s="507">
        <v>0.1</v>
      </c>
      <c r="U32" s="531">
        <v>0.05</v>
      </c>
      <c r="V32" s="532" t="s">
        <v>189</v>
      </c>
    </row>
    <row r="33" spans="1:22" ht="30" customHeight="1" x14ac:dyDescent="0.25">
      <c r="A33" s="475"/>
      <c r="B33" s="527"/>
      <c r="C33" s="513"/>
      <c r="D33" s="522"/>
      <c r="E33" s="523"/>
      <c r="F33" s="117" t="s">
        <v>29</v>
      </c>
      <c r="G33" s="231">
        <v>3.2800000000000003E-2</v>
      </c>
      <c r="H33" s="231">
        <v>3.2800000000000003E-2</v>
      </c>
      <c r="I33" s="231">
        <v>3.3000000000000002E-2</v>
      </c>
      <c r="J33" s="231"/>
      <c r="K33" s="231"/>
      <c r="L33" s="231"/>
      <c r="M33" s="231"/>
      <c r="N33" s="231"/>
      <c r="O33" s="231"/>
      <c r="P33" s="231"/>
      <c r="Q33" s="231"/>
      <c r="R33" s="231"/>
      <c r="S33" s="146">
        <f t="shared" si="2"/>
        <v>9.8600000000000007E-2</v>
      </c>
      <c r="T33" s="530"/>
      <c r="U33" s="524"/>
      <c r="V33" s="533"/>
    </row>
    <row r="34" spans="1:22" ht="30" customHeight="1" x14ac:dyDescent="0.25">
      <c r="A34" s="475"/>
      <c r="B34" s="527"/>
      <c r="C34" s="513" t="s">
        <v>188</v>
      </c>
      <c r="D34" s="522" t="s">
        <v>158</v>
      </c>
      <c r="E34" s="523"/>
      <c r="F34" s="118" t="s">
        <v>28</v>
      </c>
      <c r="G34" s="231"/>
      <c r="H34" s="231"/>
      <c r="I34" s="231"/>
      <c r="J34" s="231">
        <v>8.3299999999999999E-2</v>
      </c>
      <c r="K34" s="231">
        <v>8.3299999999999999E-2</v>
      </c>
      <c r="L34" s="231">
        <v>8.3400000000000002E-2</v>
      </c>
      <c r="M34" s="231">
        <v>0.1166</v>
      </c>
      <c r="N34" s="231">
        <v>0.1166</v>
      </c>
      <c r="O34" s="231">
        <v>0.1168</v>
      </c>
      <c r="P34" s="231">
        <v>0.1333</v>
      </c>
      <c r="Q34" s="231">
        <v>0.1333</v>
      </c>
      <c r="R34" s="231">
        <v>0.13339999999999999</v>
      </c>
      <c r="S34" s="118">
        <f t="shared" ref="S34:S35" si="5">SUM(G34:R34)</f>
        <v>0.99999999999999989</v>
      </c>
      <c r="T34" s="530"/>
      <c r="U34" s="524">
        <v>0.05</v>
      </c>
      <c r="V34" s="533" t="s">
        <v>190</v>
      </c>
    </row>
    <row r="35" spans="1:22" ht="30" customHeight="1" thickBot="1" x14ac:dyDescent="0.3">
      <c r="A35" s="476"/>
      <c r="B35" s="528"/>
      <c r="C35" s="506"/>
      <c r="D35" s="534"/>
      <c r="E35" s="504"/>
      <c r="F35" s="119" t="s">
        <v>29</v>
      </c>
      <c r="G35" s="120"/>
      <c r="H35" s="120"/>
      <c r="I35" s="120"/>
      <c r="J35" s="120"/>
      <c r="K35" s="120"/>
      <c r="L35" s="120"/>
      <c r="M35" s="120"/>
      <c r="N35" s="120"/>
      <c r="O35" s="120"/>
      <c r="P35" s="120"/>
      <c r="Q35" s="120"/>
      <c r="R35" s="120"/>
      <c r="S35" s="119">
        <f t="shared" si="5"/>
        <v>0</v>
      </c>
      <c r="T35" s="508"/>
      <c r="U35" s="536"/>
      <c r="V35" s="535"/>
    </row>
    <row r="36" spans="1:22" ht="30" customHeight="1" x14ac:dyDescent="0.25">
      <c r="A36" s="474" t="s">
        <v>191</v>
      </c>
      <c r="B36" s="526" t="s">
        <v>150</v>
      </c>
      <c r="C36" s="505" t="s">
        <v>192</v>
      </c>
      <c r="D36" s="529" t="s">
        <v>158</v>
      </c>
      <c r="E36" s="503"/>
      <c r="F36" s="116" t="s">
        <v>28</v>
      </c>
      <c r="G36" s="229"/>
      <c r="H36" s="229"/>
      <c r="I36" s="229"/>
      <c r="J36" s="229"/>
      <c r="K36" s="229"/>
      <c r="L36" s="230"/>
      <c r="M36" s="229"/>
      <c r="N36" s="229"/>
      <c r="O36" s="229"/>
      <c r="P36" s="229">
        <v>0.33329999999999999</v>
      </c>
      <c r="Q36" s="230">
        <v>0.33329999999999999</v>
      </c>
      <c r="R36" s="230">
        <v>0.33339999999999997</v>
      </c>
      <c r="S36" s="116">
        <f t="shared" si="2"/>
        <v>1</v>
      </c>
      <c r="T36" s="507">
        <v>0.1</v>
      </c>
      <c r="U36" s="531">
        <v>2.5000000000000001E-2</v>
      </c>
      <c r="V36" s="520" t="s">
        <v>196</v>
      </c>
    </row>
    <row r="37" spans="1:22" ht="30" customHeight="1" x14ac:dyDescent="0.25">
      <c r="A37" s="475"/>
      <c r="B37" s="527"/>
      <c r="C37" s="513"/>
      <c r="D37" s="522"/>
      <c r="E37" s="523"/>
      <c r="F37" s="117" t="s">
        <v>29</v>
      </c>
      <c r="G37" s="231"/>
      <c r="H37" s="231"/>
      <c r="I37" s="231"/>
      <c r="J37" s="231"/>
      <c r="K37" s="231"/>
      <c r="L37" s="231"/>
      <c r="M37" s="231"/>
      <c r="N37" s="231"/>
      <c r="O37" s="231"/>
      <c r="P37" s="231"/>
      <c r="Q37" s="231"/>
      <c r="R37" s="231"/>
      <c r="S37" s="117">
        <f t="shared" si="2"/>
        <v>0</v>
      </c>
      <c r="T37" s="530"/>
      <c r="U37" s="524"/>
      <c r="V37" s="521"/>
    </row>
    <row r="38" spans="1:22" ht="30" customHeight="1" x14ac:dyDescent="0.25">
      <c r="A38" s="475"/>
      <c r="B38" s="527"/>
      <c r="C38" s="513" t="s">
        <v>193</v>
      </c>
      <c r="D38" s="522" t="s">
        <v>158</v>
      </c>
      <c r="E38" s="542"/>
      <c r="F38" s="118" t="s">
        <v>28</v>
      </c>
      <c r="G38" s="231">
        <v>8.3299999999999999E-2</v>
      </c>
      <c r="H38" s="231">
        <v>8.3299999999999999E-2</v>
      </c>
      <c r="I38" s="231">
        <v>8.3299999999999999E-2</v>
      </c>
      <c r="J38" s="231">
        <v>8.3299999999999999E-2</v>
      </c>
      <c r="K38" s="231">
        <v>8.3299999999999999E-2</v>
      </c>
      <c r="L38" s="232">
        <v>8.3299999999999999E-2</v>
      </c>
      <c r="M38" s="231">
        <v>8.3299999999999999E-2</v>
      </c>
      <c r="N38" s="231">
        <v>8.3299999999999999E-2</v>
      </c>
      <c r="O38" s="231">
        <v>8.3299999999999999E-2</v>
      </c>
      <c r="P38" s="231">
        <v>8.3299999999999999E-2</v>
      </c>
      <c r="Q38" s="232">
        <v>8.3299999999999999E-2</v>
      </c>
      <c r="R38" s="232">
        <v>8.3699999999999997E-2</v>
      </c>
      <c r="S38" s="118">
        <f t="shared" si="2"/>
        <v>1</v>
      </c>
      <c r="T38" s="530"/>
      <c r="U38" s="540">
        <v>2.5000000000000001E-2</v>
      </c>
      <c r="V38" s="521" t="s">
        <v>197</v>
      </c>
    </row>
    <row r="39" spans="1:22" ht="30" customHeight="1" x14ac:dyDescent="0.25">
      <c r="A39" s="475"/>
      <c r="B39" s="527"/>
      <c r="C39" s="513"/>
      <c r="D39" s="522"/>
      <c r="E39" s="543"/>
      <c r="F39" s="117" t="s">
        <v>29</v>
      </c>
      <c r="G39" s="231">
        <v>5.6599999999999998E-2</v>
      </c>
      <c r="H39" s="231">
        <v>5.6599999999999998E-2</v>
      </c>
      <c r="I39" s="231">
        <v>5.6800000000000003E-2</v>
      </c>
      <c r="J39" s="231"/>
      <c r="K39" s="231"/>
      <c r="L39" s="231"/>
      <c r="M39" s="231"/>
      <c r="N39" s="231"/>
      <c r="O39" s="231"/>
      <c r="P39" s="231"/>
      <c r="Q39" s="231"/>
      <c r="R39" s="231"/>
      <c r="S39" s="117">
        <f>SUM(G39:R39)</f>
        <v>0.16999999999999998</v>
      </c>
      <c r="T39" s="530"/>
      <c r="U39" s="541"/>
      <c r="V39" s="521"/>
    </row>
    <row r="40" spans="1:22" ht="30" customHeight="1" x14ac:dyDescent="0.25">
      <c r="A40" s="475"/>
      <c r="B40" s="527"/>
      <c r="C40" s="513" t="s">
        <v>194</v>
      </c>
      <c r="D40" s="522" t="s">
        <v>158</v>
      </c>
      <c r="E40" s="523"/>
      <c r="F40" s="118" t="s">
        <v>28</v>
      </c>
      <c r="G40" s="231"/>
      <c r="H40" s="231"/>
      <c r="I40" s="231"/>
      <c r="J40" s="231">
        <v>6.6600000000000006E-2</v>
      </c>
      <c r="K40" s="231">
        <v>6.6600000000000006E-2</v>
      </c>
      <c r="L40" s="232">
        <v>6.6799999999999998E-2</v>
      </c>
      <c r="M40" s="231">
        <v>0.1</v>
      </c>
      <c r="N40" s="231">
        <v>0.1</v>
      </c>
      <c r="O40" s="231">
        <v>0.1</v>
      </c>
      <c r="P40" s="231">
        <v>0.1666</v>
      </c>
      <c r="Q40" s="232">
        <v>0.1666</v>
      </c>
      <c r="R40" s="232">
        <v>0.1668</v>
      </c>
      <c r="S40" s="118">
        <f t="shared" si="2"/>
        <v>1</v>
      </c>
      <c r="T40" s="530"/>
      <c r="U40" s="524">
        <v>2.5000000000000001E-2</v>
      </c>
      <c r="V40" s="521" t="s">
        <v>198</v>
      </c>
    </row>
    <row r="41" spans="1:22" ht="30" customHeight="1" x14ac:dyDescent="0.25">
      <c r="A41" s="475"/>
      <c r="B41" s="527"/>
      <c r="C41" s="513"/>
      <c r="D41" s="522"/>
      <c r="E41" s="523"/>
      <c r="F41" s="117" t="s">
        <v>29</v>
      </c>
      <c r="G41" s="231"/>
      <c r="H41" s="231"/>
      <c r="I41" s="231"/>
      <c r="J41" s="231"/>
      <c r="K41" s="231"/>
      <c r="L41" s="231"/>
      <c r="M41" s="231"/>
      <c r="N41" s="231"/>
      <c r="O41" s="231"/>
      <c r="P41" s="231"/>
      <c r="Q41" s="231"/>
      <c r="R41" s="231"/>
      <c r="S41" s="117">
        <f>SUM(G41:R41)</f>
        <v>0</v>
      </c>
      <c r="T41" s="530"/>
      <c r="U41" s="524"/>
      <c r="V41" s="521"/>
    </row>
    <row r="42" spans="1:22" ht="30" customHeight="1" x14ac:dyDescent="0.25">
      <c r="A42" s="475"/>
      <c r="B42" s="527"/>
      <c r="C42" s="513" t="s">
        <v>195</v>
      </c>
      <c r="D42" s="522" t="s">
        <v>158</v>
      </c>
      <c r="E42" s="523"/>
      <c r="F42" s="118" t="s">
        <v>28</v>
      </c>
      <c r="G42" s="231"/>
      <c r="H42" s="231"/>
      <c r="I42" s="231"/>
      <c r="J42" s="231"/>
      <c r="K42" s="231"/>
      <c r="L42" s="231"/>
      <c r="M42" s="231">
        <v>0.1666</v>
      </c>
      <c r="N42" s="232">
        <v>0.1666</v>
      </c>
      <c r="O42" s="232">
        <v>0.1668</v>
      </c>
      <c r="P42" s="231">
        <v>0.1666</v>
      </c>
      <c r="Q42" s="232">
        <v>0.1666</v>
      </c>
      <c r="R42" s="232">
        <v>0.1668</v>
      </c>
      <c r="S42" s="118">
        <f>SUM(G42:R42)</f>
        <v>1</v>
      </c>
      <c r="T42" s="530"/>
      <c r="U42" s="524">
        <v>2.5000000000000001E-2</v>
      </c>
      <c r="V42" s="521" t="s">
        <v>199</v>
      </c>
    </row>
    <row r="43" spans="1:22" ht="30" customHeight="1" thickBot="1" x14ac:dyDescent="0.3">
      <c r="A43" s="476"/>
      <c r="B43" s="528"/>
      <c r="C43" s="506"/>
      <c r="D43" s="534"/>
      <c r="E43" s="504"/>
      <c r="F43" s="119" t="s">
        <v>29</v>
      </c>
      <c r="G43" s="120"/>
      <c r="H43" s="120"/>
      <c r="I43" s="120"/>
      <c r="J43" s="120"/>
      <c r="K43" s="120"/>
      <c r="L43" s="120"/>
      <c r="M43" s="120"/>
      <c r="N43" s="120"/>
      <c r="O43" s="120"/>
      <c r="P43" s="120"/>
      <c r="Q43" s="120"/>
      <c r="R43" s="120"/>
      <c r="S43" s="119">
        <f>SUM(G43:R43)</f>
        <v>0</v>
      </c>
      <c r="T43" s="508"/>
      <c r="U43" s="536"/>
      <c r="V43" s="525"/>
    </row>
    <row r="44" spans="1:22" ht="30" customHeight="1" x14ac:dyDescent="0.25">
      <c r="A44" s="499" t="str">
        <f>[2]INVERSIÓN!A39</f>
        <v>Línea de acción (2) Centro de Información y Modelamiento Ambiental.</v>
      </c>
      <c r="B44" s="526" t="str">
        <f>[2]INVERSIÓN!C39</f>
        <v>Establecer 1 centro de información y modelamiento.</v>
      </c>
      <c r="C44" s="505" t="s">
        <v>200</v>
      </c>
      <c r="D44" s="529" t="s">
        <v>158</v>
      </c>
      <c r="E44" s="503"/>
      <c r="F44" s="116" t="s">
        <v>28</v>
      </c>
      <c r="G44" s="229">
        <v>3.3300000000000003E-2</v>
      </c>
      <c r="H44" s="229">
        <v>3.3300000000000003E-2</v>
      </c>
      <c r="I44" s="229">
        <v>3.3399999999999999E-2</v>
      </c>
      <c r="J44" s="229">
        <v>0.1333</v>
      </c>
      <c r="K44" s="229">
        <v>0.1333</v>
      </c>
      <c r="L44" s="230">
        <v>0.13339999999999999</v>
      </c>
      <c r="M44" s="229">
        <v>0.1333</v>
      </c>
      <c r="N44" s="229">
        <v>0.1333</v>
      </c>
      <c r="O44" s="230">
        <v>0.13339999999999999</v>
      </c>
      <c r="P44" s="229">
        <v>3.3300000000000003E-2</v>
      </c>
      <c r="Q44" s="230">
        <v>3.3300000000000003E-2</v>
      </c>
      <c r="R44" s="230">
        <v>3.3399999999999999E-2</v>
      </c>
      <c r="S44" s="116">
        <f t="shared" si="2"/>
        <v>0.99999999999999989</v>
      </c>
      <c r="T44" s="507">
        <v>0.1</v>
      </c>
      <c r="U44" s="531">
        <v>0.04</v>
      </c>
      <c r="V44" s="498" t="s">
        <v>203</v>
      </c>
    </row>
    <row r="45" spans="1:22" ht="30" customHeight="1" x14ac:dyDescent="0.25">
      <c r="A45" s="544"/>
      <c r="B45" s="527"/>
      <c r="C45" s="513"/>
      <c r="D45" s="522"/>
      <c r="E45" s="523"/>
      <c r="F45" s="117" t="s">
        <v>29</v>
      </c>
      <c r="G45" s="231">
        <v>3.3300000000000003E-2</v>
      </c>
      <c r="H45" s="231">
        <v>3.3300000000000003E-2</v>
      </c>
      <c r="I45" s="231">
        <v>3.3399999999999999E-2</v>
      </c>
      <c r="J45" s="231"/>
      <c r="K45" s="231"/>
      <c r="L45" s="231"/>
      <c r="M45" s="231"/>
      <c r="N45" s="231"/>
      <c r="O45" s="231"/>
      <c r="P45" s="231"/>
      <c r="Q45" s="231"/>
      <c r="R45" s="231"/>
      <c r="S45" s="117">
        <f t="shared" si="2"/>
        <v>0.1</v>
      </c>
      <c r="T45" s="530"/>
      <c r="U45" s="524"/>
      <c r="V45" s="498"/>
    </row>
    <row r="46" spans="1:22" ht="30" customHeight="1" x14ac:dyDescent="0.25">
      <c r="A46" s="544"/>
      <c r="B46" s="527"/>
      <c r="C46" s="513" t="s">
        <v>201</v>
      </c>
      <c r="D46" s="522" t="s">
        <v>158</v>
      </c>
      <c r="E46" s="523"/>
      <c r="F46" s="118" t="s">
        <v>28</v>
      </c>
      <c r="G46" s="231">
        <v>8.3299999999999999E-2</v>
      </c>
      <c r="H46" s="231">
        <v>8.3299999999999999E-2</v>
      </c>
      <c r="I46" s="231">
        <v>8.3299999999999999E-2</v>
      </c>
      <c r="J46" s="231">
        <v>8.3299999999999999E-2</v>
      </c>
      <c r="K46" s="231">
        <v>8.3299999999999999E-2</v>
      </c>
      <c r="L46" s="232">
        <v>8.3299999999999999E-2</v>
      </c>
      <c r="M46" s="231">
        <v>8.3299999999999999E-2</v>
      </c>
      <c r="N46" s="231">
        <v>8.3299999999999999E-2</v>
      </c>
      <c r="O46" s="231">
        <v>8.3299999999999999E-2</v>
      </c>
      <c r="P46" s="231">
        <v>8.3299999999999999E-2</v>
      </c>
      <c r="Q46" s="232">
        <v>8.3299999999999999E-2</v>
      </c>
      <c r="R46" s="232">
        <v>8.3699999999999997E-2</v>
      </c>
      <c r="S46" s="118">
        <f t="shared" si="2"/>
        <v>1</v>
      </c>
      <c r="T46" s="530"/>
      <c r="U46" s="524">
        <v>0.03</v>
      </c>
      <c r="V46" s="498" t="s">
        <v>204</v>
      </c>
    </row>
    <row r="47" spans="1:22" ht="30" customHeight="1" x14ac:dyDescent="0.25">
      <c r="A47" s="544"/>
      <c r="B47" s="527"/>
      <c r="C47" s="513"/>
      <c r="D47" s="522"/>
      <c r="E47" s="523"/>
      <c r="F47" s="117" t="s">
        <v>29</v>
      </c>
      <c r="G47" s="231">
        <v>8.3299999999999999E-2</v>
      </c>
      <c r="H47" s="231">
        <v>8.3299999999999999E-2</v>
      </c>
      <c r="I47" s="231">
        <v>8.3299999999999999E-2</v>
      </c>
      <c r="J47" s="231"/>
      <c r="K47" s="231"/>
      <c r="L47" s="231"/>
      <c r="M47" s="231"/>
      <c r="N47" s="231"/>
      <c r="O47" s="231"/>
      <c r="P47" s="231"/>
      <c r="Q47" s="231"/>
      <c r="R47" s="231"/>
      <c r="S47" s="117">
        <f>SUM(G47:R47)</f>
        <v>0.24990000000000001</v>
      </c>
      <c r="T47" s="530"/>
      <c r="U47" s="524"/>
      <c r="V47" s="498"/>
    </row>
    <row r="48" spans="1:22" ht="30" customHeight="1" x14ac:dyDescent="0.25">
      <c r="A48" s="544"/>
      <c r="B48" s="527"/>
      <c r="C48" s="513" t="s">
        <v>202</v>
      </c>
      <c r="D48" s="522" t="s">
        <v>158</v>
      </c>
      <c r="E48" s="523"/>
      <c r="F48" s="118" t="s">
        <v>28</v>
      </c>
      <c r="G48" s="231">
        <v>8.3299999999999999E-2</v>
      </c>
      <c r="H48" s="231">
        <v>8.3299999999999999E-2</v>
      </c>
      <c r="I48" s="231">
        <v>8.3299999999999999E-2</v>
      </c>
      <c r="J48" s="231">
        <v>8.3299999999999999E-2</v>
      </c>
      <c r="K48" s="231">
        <v>8.3299999999999999E-2</v>
      </c>
      <c r="L48" s="232">
        <v>8.3299999999999999E-2</v>
      </c>
      <c r="M48" s="231">
        <v>8.3299999999999999E-2</v>
      </c>
      <c r="N48" s="231">
        <v>8.3299999999999999E-2</v>
      </c>
      <c r="O48" s="231">
        <v>8.3299999999999999E-2</v>
      </c>
      <c r="P48" s="231">
        <v>8.3299999999999999E-2</v>
      </c>
      <c r="Q48" s="232">
        <v>8.3299999999999999E-2</v>
      </c>
      <c r="R48" s="232">
        <v>8.3699999999999997E-2</v>
      </c>
      <c r="S48" s="118">
        <f t="shared" ref="S48:S50" si="6">SUM(G48:R48)</f>
        <v>1</v>
      </c>
      <c r="T48" s="530"/>
      <c r="U48" s="524">
        <v>0.03</v>
      </c>
      <c r="V48" s="498" t="s">
        <v>205</v>
      </c>
    </row>
    <row r="49" spans="1:22" ht="30" customHeight="1" thickBot="1" x14ac:dyDescent="0.3">
      <c r="A49" s="545"/>
      <c r="B49" s="546"/>
      <c r="C49" s="548"/>
      <c r="D49" s="549"/>
      <c r="E49" s="542"/>
      <c r="F49" s="121" t="s">
        <v>29</v>
      </c>
      <c r="G49" s="234">
        <v>8.3299999999999999E-2</v>
      </c>
      <c r="H49" s="234">
        <v>8.3299999999999999E-2</v>
      </c>
      <c r="I49" s="234">
        <v>8.3299999999999999E-2</v>
      </c>
      <c r="J49" s="122"/>
      <c r="K49" s="122"/>
      <c r="L49" s="122"/>
      <c r="M49" s="122"/>
      <c r="N49" s="122"/>
      <c r="O49" s="122"/>
      <c r="P49" s="122"/>
      <c r="Q49" s="122"/>
      <c r="R49" s="122"/>
      <c r="S49" s="121">
        <f t="shared" si="6"/>
        <v>0.24990000000000001</v>
      </c>
      <c r="T49" s="547"/>
      <c r="U49" s="540"/>
      <c r="V49" s="550"/>
    </row>
    <row r="50" spans="1:22" ht="30" customHeight="1" x14ac:dyDescent="0.25">
      <c r="A50" s="499" t="s">
        <v>214</v>
      </c>
      <c r="B50" s="501" t="s">
        <v>215</v>
      </c>
      <c r="C50" s="505" t="s">
        <v>227</v>
      </c>
      <c r="D50" s="503" t="s">
        <v>158</v>
      </c>
      <c r="E50" s="518"/>
      <c r="F50" s="116" t="s">
        <v>28</v>
      </c>
      <c r="G50" s="123"/>
      <c r="H50" s="123"/>
      <c r="I50" s="123"/>
      <c r="J50" s="145">
        <v>0.1666</v>
      </c>
      <c r="K50" s="145">
        <v>0.1666</v>
      </c>
      <c r="L50" s="145">
        <v>0.1668</v>
      </c>
      <c r="M50" s="145"/>
      <c r="N50" s="145"/>
      <c r="O50" s="145"/>
      <c r="P50" s="145">
        <v>0.1666</v>
      </c>
      <c r="Q50" s="145">
        <v>0.1666</v>
      </c>
      <c r="R50" s="145">
        <v>0.1668</v>
      </c>
      <c r="S50" s="116">
        <f t="shared" si="6"/>
        <v>1</v>
      </c>
      <c r="T50" s="507">
        <v>0.05</v>
      </c>
      <c r="U50" s="509">
        <v>0.05</v>
      </c>
      <c r="V50" s="511" t="s">
        <v>213</v>
      </c>
    </row>
    <row r="51" spans="1:22" ht="30" customHeight="1" thickBot="1" x14ac:dyDescent="0.3">
      <c r="A51" s="500"/>
      <c r="B51" s="502"/>
      <c r="C51" s="506"/>
      <c r="D51" s="504"/>
      <c r="E51" s="519"/>
      <c r="F51" s="119" t="s">
        <v>29</v>
      </c>
      <c r="G51" s="120"/>
      <c r="H51" s="120"/>
      <c r="I51" s="120"/>
      <c r="J51" s="120"/>
      <c r="K51" s="120"/>
      <c r="L51" s="120"/>
      <c r="M51" s="120"/>
      <c r="N51" s="120"/>
      <c r="O51" s="120"/>
      <c r="P51" s="120"/>
      <c r="Q51" s="120"/>
      <c r="R51" s="120"/>
      <c r="S51" s="119">
        <f>SUM(G51:R51)</f>
        <v>0</v>
      </c>
      <c r="T51" s="508"/>
      <c r="U51" s="510"/>
      <c r="V51" s="512"/>
    </row>
    <row r="52" spans="1:22" ht="30" customHeight="1" x14ac:dyDescent="0.25">
      <c r="A52" s="537" t="s">
        <v>206</v>
      </c>
      <c r="B52" s="587" t="s">
        <v>207</v>
      </c>
      <c r="C52" s="505" t="s">
        <v>208</v>
      </c>
      <c r="D52" s="580" t="s">
        <v>158</v>
      </c>
      <c r="E52" s="516"/>
      <c r="F52" s="116" t="s">
        <v>28</v>
      </c>
      <c r="G52" s="229">
        <v>8.3299999999999999E-2</v>
      </c>
      <c r="H52" s="229">
        <v>8.3299999999999999E-2</v>
      </c>
      <c r="I52" s="229">
        <v>8.3299999999999999E-2</v>
      </c>
      <c r="J52" s="229">
        <v>8.3299999999999999E-2</v>
      </c>
      <c r="K52" s="229">
        <v>8.3299999999999999E-2</v>
      </c>
      <c r="L52" s="230">
        <v>8.3299999999999999E-2</v>
      </c>
      <c r="M52" s="229">
        <v>8.3299999999999999E-2</v>
      </c>
      <c r="N52" s="229">
        <v>8.3299999999999999E-2</v>
      </c>
      <c r="O52" s="229">
        <v>8.3299999999999999E-2</v>
      </c>
      <c r="P52" s="229">
        <v>8.3299999999999999E-2</v>
      </c>
      <c r="Q52" s="230">
        <v>8.3299999999999999E-2</v>
      </c>
      <c r="R52" s="230">
        <v>8.3699999999999997E-2</v>
      </c>
      <c r="S52" s="116">
        <f t="shared" si="1"/>
        <v>1</v>
      </c>
      <c r="T52" s="507">
        <v>0.15</v>
      </c>
      <c r="U52" s="531">
        <v>0.05</v>
      </c>
      <c r="V52" s="498" t="s">
        <v>216</v>
      </c>
    </row>
    <row r="53" spans="1:22" ht="30" customHeight="1" x14ac:dyDescent="0.25">
      <c r="A53" s="538"/>
      <c r="B53" s="588"/>
      <c r="C53" s="513"/>
      <c r="D53" s="514"/>
      <c r="E53" s="517"/>
      <c r="F53" s="117" t="s">
        <v>29</v>
      </c>
      <c r="G53" s="231">
        <v>8.3299999999999999E-2</v>
      </c>
      <c r="H53" s="231">
        <v>8.3299999999999999E-2</v>
      </c>
      <c r="I53" s="231">
        <v>8.3299999999999999E-2</v>
      </c>
      <c r="J53" s="231"/>
      <c r="K53" s="231"/>
      <c r="L53" s="231"/>
      <c r="M53" s="231"/>
      <c r="N53" s="231"/>
      <c r="O53" s="231"/>
      <c r="P53" s="231"/>
      <c r="Q53" s="231"/>
      <c r="R53" s="231"/>
      <c r="S53" s="117">
        <f t="shared" si="1"/>
        <v>0.24990000000000001</v>
      </c>
      <c r="T53" s="530"/>
      <c r="U53" s="524"/>
      <c r="V53" s="498"/>
    </row>
    <row r="54" spans="1:22" ht="30" customHeight="1" x14ac:dyDescent="0.25">
      <c r="A54" s="538"/>
      <c r="B54" s="588"/>
      <c r="C54" s="513" t="s">
        <v>209</v>
      </c>
      <c r="D54" s="514" t="s">
        <v>158</v>
      </c>
      <c r="E54" s="517"/>
      <c r="F54" s="118" t="s">
        <v>28</v>
      </c>
      <c r="G54" s="231">
        <v>0.09</v>
      </c>
      <c r="H54" s="231">
        <v>0.09</v>
      </c>
      <c r="I54" s="231">
        <v>0.09</v>
      </c>
      <c r="J54" s="231">
        <v>6.3299999999999995E-2</v>
      </c>
      <c r="K54" s="231">
        <v>6.3299999999999995E-2</v>
      </c>
      <c r="L54" s="231">
        <v>6.3399999999999998E-2</v>
      </c>
      <c r="M54" s="231">
        <v>0.09</v>
      </c>
      <c r="N54" s="231">
        <v>0.09</v>
      </c>
      <c r="O54" s="231">
        <v>0.09</v>
      </c>
      <c r="P54" s="231">
        <v>0.09</v>
      </c>
      <c r="Q54" s="231">
        <v>0.09</v>
      </c>
      <c r="R54" s="231">
        <v>0.09</v>
      </c>
      <c r="S54" s="118">
        <f t="shared" si="1"/>
        <v>0.99999999999999989</v>
      </c>
      <c r="T54" s="530"/>
      <c r="U54" s="524">
        <v>0.05</v>
      </c>
      <c r="V54" s="498" t="s">
        <v>212</v>
      </c>
    </row>
    <row r="55" spans="1:22" ht="30" customHeight="1" x14ac:dyDescent="0.25">
      <c r="A55" s="538"/>
      <c r="B55" s="588"/>
      <c r="C55" s="513"/>
      <c r="D55" s="514"/>
      <c r="E55" s="517"/>
      <c r="F55" s="117" t="s">
        <v>29</v>
      </c>
      <c r="G55" s="231">
        <v>8.6599999999999996E-2</v>
      </c>
      <c r="H55" s="231">
        <v>8.6599999999999996E-2</v>
      </c>
      <c r="I55" s="231">
        <v>8.6800000000000002E-2</v>
      </c>
      <c r="J55" s="231"/>
      <c r="K55" s="231"/>
      <c r="L55" s="231"/>
      <c r="M55" s="231"/>
      <c r="N55" s="231"/>
      <c r="O55" s="231"/>
      <c r="P55" s="231"/>
      <c r="Q55" s="231"/>
      <c r="R55" s="231"/>
      <c r="S55" s="117">
        <f>SUM(G55:R55)</f>
        <v>0.26</v>
      </c>
      <c r="T55" s="530"/>
      <c r="U55" s="524"/>
      <c r="V55" s="498"/>
    </row>
    <row r="56" spans="1:22" ht="30" customHeight="1" x14ac:dyDescent="0.25">
      <c r="A56" s="538"/>
      <c r="B56" s="588"/>
      <c r="C56" s="513" t="s">
        <v>210</v>
      </c>
      <c r="D56" s="514" t="s">
        <v>158</v>
      </c>
      <c r="E56" s="517"/>
      <c r="F56" s="118" t="s">
        <v>28</v>
      </c>
      <c r="G56" s="231">
        <v>0.09</v>
      </c>
      <c r="H56" s="231">
        <v>0.09</v>
      </c>
      <c r="I56" s="231">
        <v>0.09</v>
      </c>
      <c r="J56" s="231">
        <v>6.3299999999999995E-2</v>
      </c>
      <c r="K56" s="231">
        <v>6.3299999999999995E-2</v>
      </c>
      <c r="L56" s="231">
        <v>6.3399999999999998E-2</v>
      </c>
      <c r="M56" s="231">
        <v>0.09</v>
      </c>
      <c r="N56" s="231">
        <v>0.09</v>
      </c>
      <c r="O56" s="231">
        <v>0.09</v>
      </c>
      <c r="P56" s="231">
        <v>0.09</v>
      </c>
      <c r="Q56" s="231">
        <v>0.09</v>
      </c>
      <c r="R56" s="231">
        <v>0.09</v>
      </c>
      <c r="S56" s="118">
        <f>SUM(G56:R56)</f>
        <v>0.99999999999999989</v>
      </c>
      <c r="T56" s="530"/>
      <c r="U56" s="524">
        <v>0.05</v>
      </c>
      <c r="V56" s="498" t="s">
        <v>211</v>
      </c>
    </row>
    <row r="57" spans="1:22" ht="30" customHeight="1" thickBot="1" x14ac:dyDescent="0.3">
      <c r="A57" s="539"/>
      <c r="B57" s="589"/>
      <c r="C57" s="506"/>
      <c r="D57" s="515"/>
      <c r="E57" s="586"/>
      <c r="F57" s="119" t="s">
        <v>29</v>
      </c>
      <c r="G57" s="233">
        <v>8.6599999999999996E-2</v>
      </c>
      <c r="H57" s="233">
        <v>8.6599999999999996E-2</v>
      </c>
      <c r="I57" s="233">
        <v>8.6800000000000002E-2</v>
      </c>
      <c r="J57" s="120"/>
      <c r="K57" s="120"/>
      <c r="L57" s="120"/>
      <c r="M57" s="120"/>
      <c r="N57" s="120"/>
      <c r="O57" s="120"/>
      <c r="P57" s="120"/>
      <c r="Q57" s="120"/>
      <c r="R57" s="120"/>
      <c r="S57" s="119">
        <f>SUM(G57:R57)</f>
        <v>0.26</v>
      </c>
      <c r="T57" s="508"/>
      <c r="U57" s="536"/>
      <c r="V57" s="498"/>
    </row>
    <row r="58" spans="1:22" ht="13.5" thickBot="1" x14ac:dyDescent="0.3">
      <c r="A58" s="585" t="s">
        <v>30</v>
      </c>
      <c r="B58" s="568"/>
      <c r="C58" s="568"/>
      <c r="D58" s="568"/>
      <c r="E58" s="568"/>
      <c r="F58" s="568"/>
      <c r="G58" s="568"/>
      <c r="H58" s="568"/>
      <c r="I58" s="568"/>
      <c r="J58" s="568"/>
      <c r="K58" s="568"/>
      <c r="L58" s="568"/>
      <c r="M58" s="568"/>
      <c r="N58" s="568"/>
      <c r="O58" s="568"/>
      <c r="P58" s="568"/>
      <c r="Q58" s="568"/>
      <c r="R58" s="568"/>
      <c r="S58" s="568"/>
      <c r="T58" s="228">
        <f>SUM(T8:T57)</f>
        <v>1</v>
      </c>
      <c r="U58" s="228">
        <f>SUM(U8:U57)</f>
        <v>1.0000000000000004</v>
      </c>
      <c r="V58" s="42"/>
    </row>
    <row r="59" spans="1:22" x14ac:dyDescent="0.25">
      <c r="A59" s="13"/>
      <c r="B59" s="13"/>
      <c r="C59" s="19"/>
      <c r="D59" s="13"/>
      <c r="E59" s="13"/>
      <c r="F59" s="13"/>
      <c r="G59" s="13"/>
      <c r="H59" s="13"/>
      <c r="I59" s="13"/>
      <c r="J59" s="13"/>
      <c r="K59" s="13"/>
      <c r="L59" s="13"/>
      <c r="M59" s="13"/>
      <c r="N59" s="16"/>
      <c r="O59" s="16"/>
      <c r="P59" s="16"/>
      <c r="Q59" s="16"/>
      <c r="R59" s="16"/>
      <c r="S59" s="16"/>
      <c r="T59" s="16"/>
      <c r="U59" s="16"/>
    </row>
    <row r="60" spans="1:22" x14ac:dyDescent="0.25">
      <c r="A60" s="13"/>
      <c r="B60" s="13"/>
      <c r="C60" s="19"/>
      <c r="D60" s="13"/>
      <c r="E60" s="13"/>
      <c r="F60" s="13"/>
      <c r="G60" s="13"/>
      <c r="H60" s="13"/>
      <c r="I60" s="13"/>
      <c r="J60" s="13"/>
      <c r="K60" s="13"/>
      <c r="L60" s="13"/>
      <c r="M60" s="13"/>
      <c r="N60" s="16"/>
      <c r="O60" s="16"/>
      <c r="P60" s="16"/>
      <c r="Q60" s="16"/>
      <c r="R60" s="16"/>
      <c r="S60" s="16"/>
      <c r="T60" s="16"/>
      <c r="U60" s="16"/>
    </row>
    <row r="61" spans="1:22" ht="15" x14ac:dyDescent="0.25">
      <c r="A61" s="43" t="s">
        <v>91</v>
      </c>
      <c r="B61" s="4"/>
      <c r="C61" s="4"/>
      <c r="D61" s="4"/>
      <c r="E61" s="4"/>
      <c r="F61" s="4"/>
      <c r="G61" s="4"/>
      <c r="H61" s="22"/>
      <c r="I61" s="13"/>
      <c r="J61" s="13"/>
      <c r="K61" s="13"/>
      <c r="L61" s="13"/>
      <c r="M61" s="13"/>
      <c r="N61" s="16"/>
      <c r="O61" s="16"/>
      <c r="P61" s="16"/>
      <c r="Q61" s="16"/>
      <c r="R61" s="16"/>
      <c r="S61" s="16"/>
      <c r="T61" s="16"/>
      <c r="U61" s="16"/>
    </row>
    <row r="62" spans="1:22" ht="15" x14ac:dyDescent="0.25">
      <c r="A62" s="45" t="s">
        <v>92</v>
      </c>
      <c r="B62" s="442" t="s">
        <v>93</v>
      </c>
      <c r="C62" s="442"/>
      <c r="D62" s="442"/>
      <c r="E62" s="442"/>
      <c r="F62" s="442"/>
      <c r="G62" s="442"/>
      <c r="H62" s="442"/>
      <c r="I62" s="444" t="s">
        <v>94</v>
      </c>
      <c r="J62" s="444"/>
      <c r="K62" s="444"/>
      <c r="L62" s="444"/>
      <c r="M62" s="444"/>
      <c r="N62" s="444"/>
      <c r="O62" s="444"/>
      <c r="P62" s="16"/>
      <c r="Q62" s="16"/>
      <c r="R62" s="16"/>
      <c r="S62" s="16"/>
      <c r="T62" s="16"/>
      <c r="U62" s="16"/>
    </row>
    <row r="63" spans="1:22" ht="15" x14ac:dyDescent="0.25">
      <c r="A63" s="44">
        <v>11</v>
      </c>
      <c r="B63" s="445" t="s">
        <v>95</v>
      </c>
      <c r="C63" s="445"/>
      <c r="D63" s="445"/>
      <c r="E63" s="445"/>
      <c r="F63" s="445"/>
      <c r="G63" s="445"/>
      <c r="H63" s="445"/>
      <c r="I63" s="445" t="s">
        <v>97</v>
      </c>
      <c r="J63" s="445"/>
      <c r="K63" s="445"/>
      <c r="L63" s="445"/>
      <c r="M63" s="445"/>
      <c r="N63" s="445"/>
      <c r="O63" s="445"/>
      <c r="P63" s="16"/>
      <c r="Q63" s="16"/>
      <c r="R63" s="16"/>
      <c r="S63" s="16"/>
      <c r="T63" s="16"/>
      <c r="U63" s="16"/>
    </row>
    <row r="64" spans="1:22" x14ac:dyDescent="0.25">
      <c r="A64" s="13"/>
      <c r="B64" s="13"/>
      <c r="C64" s="19"/>
      <c r="D64" s="13"/>
      <c r="E64" s="13"/>
      <c r="F64" s="13"/>
      <c r="G64" s="13"/>
      <c r="H64" s="13"/>
      <c r="I64" s="13"/>
      <c r="J64" s="13"/>
      <c r="K64" s="13"/>
      <c r="L64" s="13"/>
      <c r="M64" s="13"/>
      <c r="N64" s="16"/>
      <c r="O64" s="16"/>
      <c r="P64" s="16"/>
      <c r="Q64" s="16"/>
      <c r="R64" s="16"/>
      <c r="S64" s="16"/>
      <c r="T64" s="16"/>
      <c r="U64" s="16"/>
    </row>
    <row r="65" spans="1:21" x14ac:dyDescent="0.25">
      <c r="A65" s="13"/>
      <c r="B65" s="13"/>
      <c r="C65" s="19"/>
      <c r="D65" s="13"/>
      <c r="E65" s="13"/>
      <c r="F65" s="13"/>
      <c r="G65" s="13"/>
      <c r="H65" s="13"/>
      <c r="I65" s="13"/>
      <c r="J65" s="13"/>
      <c r="K65" s="13"/>
      <c r="L65" s="13"/>
      <c r="M65" s="13"/>
      <c r="N65" s="16"/>
      <c r="O65" s="16"/>
      <c r="P65" s="16"/>
      <c r="Q65" s="16"/>
      <c r="R65" s="16"/>
      <c r="S65" s="16"/>
      <c r="T65" s="16"/>
      <c r="U65" s="16"/>
    </row>
    <row r="66" spans="1:21" x14ac:dyDescent="0.25">
      <c r="A66" s="13"/>
      <c r="B66" s="13"/>
      <c r="C66" s="19"/>
      <c r="D66" s="13"/>
      <c r="E66" s="13"/>
      <c r="F66" s="13"/>
      <c r="G66" s="13"/>
      <c r="H66" s="13"/>
      <c r="I66" s="13"/>
      <c r="J66" s="13"/>
      <c r="K66" s="13"/>
      <c r="L66" s="13"/>
      <c r="M66" s="13"/>
      <c r="N66" s="16"/>
      <c r="O66" s="16"/>
      <c r="P66" s="16"/>
      <c r="Q66" s="16"/>
      <c r="R66" s="16"/>
      <c r="S66" s="16"/>
      <c r="T66" s="16"/>
      <c r="U66" s="16"/>
    </row>
    <row r="67" spans="1:21" x14ac:dyDescent="0.25">
      <c r="A67" s="13"/>
      <c r="B67" s="13"/>
      <c r="C67" s="19"/>
      <c r="D67" s="13"/>
      <c r="E67" s="13"/>
      <c r="F67" s="13"/>
      <c r="G67" s="13"/>
      <c r="H67" s="13"/>
      <c r="I67" s="13"/>
      <c r="J67" s="13"/>
      <c r="K67" s="13"/>
      <c r="L67" s="13"/>
      <c r="M67" s="13"/>
      <c r="N67" s="16"/>
      <c r="O67" s="16"/>
      <c r="P67" s="16"/>
      <c r="Q67" s="16"/>
      <c r="R67" s="16"/>
      <c r="S67" s="16"/>
      <c r="T67" s="16"/>
      <c r="U67" s="16"/>
    </row>
    <row r="68" spans="1:21" x14ac:dyDescent="0.25">
      <c r="A68" s="13"/>
      <c r="B68" s="13"/>
      <c r="C68" s="19"/>
      <c r="D68" s="13"/>
      <c r="E68" s="13"/>
      <c r="F68" s="13"/>
      <c r="G68" s="13"/>
      <c r="H68" s="13"/>
      <c r="I68" s="13"/>
      <c r="J68" s="13"/>
      <c r="K68" s="13"/>
      <c r="L68" s="13"/>
      <c r="M68" s="13"/>
      <c r="N68" s="16"/>
      <c r="O68" s="16"/>
      <c r="P68" s="16"/>
      <c r="Q68" s="16"/>
      <c r="R68" s="16"/>
      <c r="S68" s="16"/>
      <c r="T68" s="16"/>
      <c r="U68" s="16"/>
    </row>
    <row r="69" spans="1:21" x14ac:dyDescent="0.25">
      <c r="A69" s="13"/>
      <c r="B69" s="13"/>
      <c r="C69" s="19"/>
      <c r="D69" s="13"/>
      <c r="E69" s="13"/>
      <c r="F69" s="13"/>
      <c r="G69" s="13"/>
      <c r="H69" s="13"/>
      <c r="I69" s="13"/>
      <c r="J69" s="13"/>
      <c r="K69" s="13"/>
      <c r="L69" s="13"/>
      <c r="M69" s="13"/>
      <c r="N69" s="16"/>
      <c r="O69" s="16"/>
      <c r="P69" s="16"/>
      <c r="Q69" s="16"/>
      <c r="R69" s="16"/>
      <c r="S69" s="16"/>
      <c r="T69" s="16"/>
      <c r="U69" s="16"/>
    </row>
    <row r="70" spans="1:21" x14ac:dyDescent="0.25">
      <c r="A70" s="13"/>
      <c r="B70" s="13"/>
      <c r="C70" s="19"/>
      <c r="D70" s="13"/>
      <c r="E70" s="13"/>
      <c r="F70" s="13"/>
      <c r="G70" s="13"/>
      <c r="H70" s="13"/>
      <c r="I70" s="13"/>
      <c r="J70" s="13"/>
      <c r="K70" s="13"/>
      <c r="L70" s="13"/>
      <c r="M70" s="13"/>
      <c r="N70" s="16"/>
      <c r="O70" s="16"/>
      <c r="P70" s="16"/>
      <c r="Q70" s="16"/>
      <c r="R70" s="16"/>
      <c r="S70" s="16"/>
      <c r="T70" s="16"/>
      <c r="U70" s="16"/>
    </row>
    <row r="71" spans="1:21" x14ac:dyDescent="0.25">
      <c r="A71" s="13"/>
      <c r="B71" s="13"/>
      <c r="C71" s="19"/>
      <c r="D71" s="13"/>
      <c r="E71" s="13"/>
      <c r="F71" s="13"/>
      <c r="G71" s="13"/>
      <c r="H71" s="13"/>
      <c r="I71" s="13"/>
      <c r="J71" s="13"/>
      <c r="K71" s="13"/>
      <c r="L71" s="13"/>
      <c r="M71" s="13"/>
      <c r="N71" s="16"/>
      <c r="O71" s="16"/>
      <c r="P71" s="16"/>
      <c r="Q71" s="16"/>
      <c r="R71" s="16"/>
      <c r="S71" s="16"/>
      <c r="T71" s="16"/>
      <c r="U71" s="16"/>
    </row>
    <row r="72" spans="1:21" x14ac:dyDescent="0.25">
      <c r="A72" s="13"/>
      <c r="B72" s="13"/>
      <c r="C72" s="19"/>
      <c r="D72" s="13"/>
      <c r="E72" s="13"/>
      <c r="F72" s="13"/>
      <c r="G72" s="13"/>
      <c r="H72" s="13"/>
      <c r="I72" s="13"/>
      <c r="J72" s="13"/>
      <c r="K72" s="13"/>
      <c r="L72" s="13"/>
      <c r="M72" s="13"/>
      <c r="N72" s="16"/>
      <c r="O72" s="16"/>
      <c r="P72" s="16"/>
      <c r="Q72" s="16"/>
      <c r="R72" s="16"/>
      <c r="S72" s="16"/>
      <c r="T72" s="16"/>
      <c r="U72" s="16"/>
    </row>
    <row r="73" spans="1:21" x14ac:dyDescent="0.25">
      <c r="A73" s="13"/>
      <c r="B73" s="13"/>
      <c r="C73" s="19"/>
      <c r="D73" s="13"/>
      <c r="E73" s="13"/>
      <c r="F73" s="13"/>
      <c r="G73" s="13"/>
      <c r="H73" s="13"/>
      <c r="I73" s="13"/>
      <c r="J73" s="13"/>
      <c r="K73" s="13"/>
      <c r="L73" s="13"/>
      <c r="M73" s="13"/>
      <c r="N73" s="16"/>
      <c r="O73" s="16"/>
      <c r="P73" s="16"/>
      <c r="Q73" s="16"/>
      <c r="R73" s="16"/>
      <c r="S73" s="16"/>
      <c r="T73" s="16"/>
      <c r="U73" s="16"/>
    </row>
    <row r="74" spans="1:21" x14ac:dyDescent="0.25">
      <c r="A74" s="13"/>
      <c r="B74" s="13"/>
      <c r="C74" s="19"/>
      <c r="D74" s="13"/>
      <c r="E74" s="13"/>
      <c r="F74" s="13"/>
      <c r="G74" s="13"/>
      <c r="H74" s="13"/>
      <c r="I74" s="13"/>
      <c r="J74" s="13"/>
      <c r="K74" s="13"/>
      <c r="L74" s="13"/>
      <c r="M74" s="13"/>
      <c r="N74" s="16"/>
      <c r="O74" s="16"/>
      <c r="P74" s="16"/>
      <c r="Q74" s="16"/>
      <c r="R74" s="16"/>
      <c r="S74" s="16"/>
      <c r="T74" s="16"/>
      <c r="U74" s="16"/>
    </row>
    <row r="75" spans="1:21" x14ac:dyDescent="0.25">
      <c r="A75" s="13"/>
      <c r="B75" s="13"/>
      <c r="C75" s="19"/>
      <c r="D75" s="13"/>
      <c r="E75" s="13"/>
      <c r="F75" s="13"/>
      <c r="G75" s="13"/>
      <c r="H75" s="13"/>
      <c r="I75" s="13"/>
      <c r="J75" s="13"/>
      <c r="K75" s="13"/>
      <c r="L75" s="13"/>
      <c r="M75" s="13"/>
      <c r="N75" s="16"/>
      <c r="O75" s="16"/>
      <c r="P75" s="16"/>
      <c r="Q75" s="16"/>
      <c r="R75" s="16"/>
      <c r="S75" s="16"/>
      <c r="T75" s="16"/>
      <c r="U75" s="16"/>
    </row>
    <row r="76" spans="1:21" x14ac:dyDescent="0.25">
      <c r="A76" s="13"/>
      <c r="B76" s="13"/>
      <c r="C76" s="19"/>
      <c r="D76" s="13"/>
      <c r="E76" s="13"/>
      <c r="F76" s="13"/>
      <c r="G76" s="13"/>
      <c r="H76" s="13"/>
      <c r="I76" s="13"/>
      <c r="J76" s="13"/>
      <c r="K76" s="13"/>
      <c r="L76" s="13"/>
      <c r="M76" s="13"/>
      <c r="N76" s="16"/>
      <c r="O76" s="16"/>
      <c r="P76" s="16"/>
      <c r="Q76" s="16"/>
      <c r="R76" s="16"/>
      <c r="S76" s="16"/>
      <c r="T76" s="16"/>
      <c r="U76" s="16"/>
    </row>
    <row r="77" spans="1:21" x14ac:dyDescent="0.25">
      <c r="A77" s="13"/>
      <c r="B77" s="13"/>
      <c r="C77" s="19"/>
      <c r="D77" s="13"/>
      <c r="E77" s="13"/>
      <c r="F77" s="13"/>
      <c r="G77" s="13"/>
      <c r="H77" s="13"/>
      <c r="I77" s="13"/>
      <c r="J77" s="13"/>
      <c r="K77" s="13"/>
      <c r="L77" s="13"/>
      <c r="M77" s="13"/>
      <c r="N77" s="16"/>
      <c r="O77" s="16"/>
      <c r="P77" s="16"/>
      <c r="Q77" s="16"/>
      <c r="R77" s="16"/>
      <c r="S77" s="16"/>
      <c r="T77" s="16"/>
      <c r="U77" s="16"/>
    </row>
    <row r="78" spans="1:21" x14ac:dyDescent="0.25">
      <c r="A78" s="13"/>
      <c r="B78" s="13"/>
      <c r="C78" s="19"/>
      <c r="D78" s="13"/>
      <c r="E78" s="13"/>
      <c r="F78" s="13"/>
      <c r="G78" s="13"/>
      <c r="H78" s="13"/>
      <c r="I78" s="13"/>
      <c r="J78" s="13"/>
      <c r="K78" s="13"/>
      <c r="L78" s="13"/>
      <c r="M78" s="13"/>
      <c r="N78" s="16"/>
      <c r="O78" s="16"/>
      <c r="P78" s="16"/>
      <c r="Q78" s="16"/>
      <c r="R78" s="16"/>
      <c r="S78" s="16"/>
      <c r="T78" s="16"/>
      <c r="U78" s="16"/>
    </row>
    <row r="79" spans="1:21" x14ac:dyDescent="0.25">
      <c r="A79" s="13"/>
      <c r="B79" s="13"/>
      <c r="C79" s="19"/>
      <c r="D79" s="13"/>
      <c r="E79" s="13"/>
      <c r="F79" s="13"/>
      <c r="G79" s="13"/>
      <c r="H79" s="13"/>
      <c r="I79" s="13"/>
      <c r="J79" s="13"/>
      <c r="K79" s="13"/>
      <c r="L79" s="13"/>
      <c r="M79" s="13"/>
      <c r="N79" s="16"/>
      <c r="O79" s="16"/>
      <c r="P79" s="16"/>
      <c r="Q79" s="16"/>
      <c r="R79" s="16"/>
      <c r="S79" s="16"/>
      <c r="T79" s="16"/>
      <c r="U79" s="16"/>
    </row>
    <row r="80" spans="1:21" x14ac:dyDescent="0.25">
      <c r="A80" s="13"/>
      <c r="B80" s="13"/>
      <c r="C80" s="19"/>
      <c r="D80" s="13"/>
      <c r="E80" s="13"/>
      <c r="F80" s="13"/>
      <c r="G80" s="13"/>
      <c r="H80" s="13"/>
      <c r="I80" s="13"/>
      <c r="J80" s="13"/>
      <c r="K80" s="13"/>
      <c r="L80" s="13"/>
      <c r="M80" s="13"/>
      <c r="N80" s="16"/>
      <c r="O80" s="16"/>
      <c r="P80" s="16"/>
      <c r="Q80" s="16"/>
      <c r="R80" s="16"/>
      <c r="S80" s="16"/>
      <c r="T80" s="16"/>
      <c r="U80" s="16"/>
    </row>
    <row r="81" spans="1:21" x14ac:dyDescent="0.25">
      <c r="A81" s="13"/>
      <c r="B81" s="13"/>
      <c r="C81" s="19"/>
      <c r="D81" s="13"/>
      <c r="E81" s="13"/>
      <c r="F81" s="13"/>
      <c r="G81" s="13"/>
      <c r="H81" s="13"/>
      <c r="I81" s="13"/>
      <c r="J81" s="13"/>
      <c r="K81" s="13"/>
      <c r="L81" s="13"/>
      <c r="M81" s="13"/>
      <c r="N81" s="16"/>
      <c r="O81" s="16"/>
      <c r="P81" s="16"/>
      <c r="Q81" s="16"/>
      <c r="R81" s="16"/>
      <c r="S81" s="16"/>
      <c r="T81" s="16"/>
      <c r="U81" s="16"/>
    </row>
    <row r="82" spans="1:21" x14ac:dyDescent="0.25">
      <c r="A82" s="13"/>
      <c r="B82" s="13"/>
      <c r="C82" s="19"/>
      <c r="D82" s="13"/>
      <c r="E82" s="13"/>
      <c r="F82" s="13"/>
      <c r="G82" s="13"/>
      <c r="H82" s="13"/>
      <c r="I82" s="13"/>
      <c r="J82" s="13"/>
      <c r="K82" s="13"/>
      <c r="L82" s="13"/>
      <c r="M82" s="13"/>
      <c r="N82" s="16"/>
      <c r="O82" s="16"/>
      <c r="P82" s="16"/>
      <c r="Q82" s="16"/>
      <c r="R82" s="16"/>
      <c r="S82" s="16"/>
      <c r="T82" s="16"/>
      <c r="U82" s="16"/>
    </row>
    <row r="83" spans="1:21" x14ac:dyDescent="0.25">
      <c r="A83" s="13"/>
      <c r="B83" s="13"/>
      <c r="C83" s="19"/>
      <c r="D83" s="13"/>
      <c r="E83" s="13"/>
      <c r="F83" s="13"/>
      <c r="G83" s="13"/>
      <c r="H83" s="13"/>
      <c r="I83" s="13"/>
      <c r="J83" s="13"/>
      <c r="K83" s="13"/>
      <c r="L83" s="13"/>
      <c r="M83" s="13"/>
      <c r="N83" s="16"/>
      <c r="O83" s="16"/>
      <c r="P83" s="16"/>
      <c r="Q83" s="16"/>
      <c r="R83" s="16"/>
      <c r="S83" s="16"/>
      <c r="T83" s="16"/>
      <c r="U83" s="16"/>
    </row>
    <row r="84" spans="1:21" x14ac:dyDescent="0.25">
      <c r="A84" s="13"/>
      <c r="B84" s="13"/>
      <c r="C84" s="19"/>
      <c r="D84" s="13"/>
      <c r="E84" s="13"/>
      <c r="F84" s="13"/>
      <c r="G84" s="13"/>
      <c r="H84" s="13"/>
      <c r="I84" s="13"/>
      <c r="J84" s="13"/>
      <c r="K84" s="13"/>
      <c r="L84" s="13"/>
      <c r="M84" s="13"/>
      <c r="N84" s="16"/>
      <c r="O84" s="16"/>
      <c r="P84" s="16"/>
      <c r="Q84" s="16"/>
      <c r="R84" s="16"/>
      <c r="S84" s="16"/>
      <c r="T84" s="16"/>
      <c r="U84" s="16"/>
    </row>
    <row r="85" spans="1:21" x14ac:dyDescent="0.25">
      <c r="A85" s="13"/>
      <c r="B85" s="13"/>
      <c r="C85" s="19"/>
      <c r="D85" s="13"/>
      <c r="E85" s="13"/>
      <c r="F85" s="13"/>
      <c r="G85" s="13"/>
      <c r="H85" s="13"/>
      <c r="I85" s="13"/>
      <c r="J85" s="13"/>
      <c r="K85" s="13"/>
      <c r="L85" s="13"/>
      <c r="M85" s="13"/>
      <c r="N85" s="16"/>
      <c r="O85" s="16"/>
      <c r="P85" s="16"/>
      <c r="Q85" s="16"/>
      <c r="R85" s="16"/>
      <c r="S85" s="16"/>
      <c r="T85" s="16"/>
      <c r="U85" s="16"/>
    </row>
    <row r="86" spans="1:21" x14ac:dyDescent="0.25">
      <c r="A86" s="13"/>
      <c r="B86" s="13"/>
      <c r="C86" s="19"/>
      <c r="D86" s="13"/>
      <c r="E86" s="13"/>
      <c r="F86" s="13"/>
      <c r="G86" s="13"/>
      <c r="H86" s="13"/>
      <c r="I86" s="13"/>
      <c r="J86" s="13"/>
      <c r="K86" s="13"/>
      <c r="L86" s="13"/>
      <c r="M86" s="13"/>
      <c r="N86" s="16"/>
      <c r="O86" s="16"/>
      <c r="P86" s="16"/>
      <c r="Q86" s="16"/>
      <c r="R86" s="16"/>
      <c r="S86" s="16"/>
      <c r="T86" s="16"/>
      <c r="U86" s="16"/>
    </row>
    <row r="87" spans="1:21" x14ac:dyDescent="0.25">
      <c r="A87" s="13"/>
      <c r="B87" s="13"/>
      <c r="C87" s="19"/>
      <c r="D87" s="13"/>
      <c r="E87" s="13"/>
      <c r="F87" s="13"/>
      <c r="G87" s="13"/>
      <c r="H87" s="13"/>
      <c r="I87" s="13"/>
      <c r="J87" s="13"/>
      <c r="K87" s="13"/>
      <c r="L87" s="13"/>
      <c r="M87" s="13"/>
      <c r="N87" s="16"/>
      <c r="O87" s="16"/>
      <c r="P87" s="16"/>
      <c r="Q87" s="16"/>
      <c r="R87" s="16"/>
      <c r="S87" s="16"/>
      <c r="T87" s="16"/>
      <c r="U87" s="16"/>
    </row>
    <row r="88" spans="1:21" x14ac:dyDescent="0.25">
      <c r="A88" s="13"/>
      <c r="B88" s="13"/>
      <c r="C88" s="19"/>
      <c r="D88" s="13"/>
      <c r="E88" s="13"/>
      <c r="F88" s="13"/>
      <c r="G88" s="13"/>
      <c r="H88" s="13"/>
      <c r="I88" s="13"/>
      <c r="J88" s="13"/>
      <c r="K88" s="13"/>
      <c r="L88" s="13"/>
      <c r="M88" s="13"/>
      <c r="N88" s="16"/>
      <c r="O88" s="16"/>
      <c r="P88" s="16"/>
      <c r="Q88" s="16"/>
      <c r="R88" s="16"/>
      <c r="S88" s="16"/>
      <c r="T88" s="16"/>
      <c r="U88" s="16"/>
    </row>
    <row r="89" spans="1:21" x14ac:dyDescent="0.25">
      <c r="A89" s="13"/>
      <c r="B89" s="13"/>
      <c r="C89" s="19"/>
      <c r="D89" s="13"/>
      <c r="E89" s="13"/>
      <c r="F89" s="13"/>
      <c r="G89" s="13"/>
      <c r="H89" s="13"/>
      <c r="I89" s="13"/>
      <c r="J89" s="13"/>
      <c r="K89" s="13"/>
      <c r="L89" s="13"/>
      <c r="M89" s="13"/>
      <c r="N89" s="16"/>
      <c r="O89" s="16"/>
      <c r="P89" s="16"/>
      <c r="Q89" s="16"/>
      <c r="R89" s="16"/>
      <c r="S89" s="16"/>
      <c r="T89" s="16"/>
      <c r="U89" s="16"/>
    </row>
    <row r="90" spans="1:21" x14ac:dyDescent="0.25">
      <c r="A90" s="13"/>
      <c r="B90" s="13"/>
      <c r="C90" s="19"/>
      <c r="D90" s="13"/>
      <c r="E90" s="13"/>
      <c r="F90" s="13"/>
      <c r="G90" s="13"/>
      <c r="H90" s="13"/>
      <c r="I90" s="13"/>
      <c r="J90" s="13"/>
      <c r="K90" s="13"/>
      <c r="L90" s="13"/>
      <c r="M90" s="13"/>
      <c r="N90" s="16"/>
      <c r="O90" s="16"/>
      <c r="P90" s="16"/>
      <c r="Q90" s="16"/>
      <c r="R90" s="16"/>
      <c r="S90" s="16"/>
      <c r="T90" s="16"/>
      <c r="U90" s="16"/>
    </row>
    <row r="91" spans="1:21" x14ac:dyDescent="0.25">
      <c r="A91" s="13"/>
      <c r="B91" s="13"/>
      <c r="C91" s="19"/>
      <c r="D91" s="13"/>
      <c r="E91" s="13"/>
      <c r="F91" s="13"/>
      <c r="G91" s="13"/>
      <c r="H91" s="13"/>
      <c r="I91" s="13"/>
      <c r="J91" s="13"/>
      <c r="K91" s="13"/>
      <c r="L91" s="13"/>
      <c r="M91" s="13"/>
      <c r="N91" s="16"/>
      <c r="O91" s="16"/>
      <c r="P91" s="16"/>
      <c r="Q91" s="16"/>
      <c r="R91" s="16"/>
      <c r="S91" s="16"/>
      <c r="T91" s="16"/>
      <c r="U91" s="16"/>
    </row>
    <row r="92" spans="1:21" x14ac:dyDescent="0.25">
      <c r="A92" s="13"/>
      <c r="B92" s="13"/>
      <c r="C92" s="19"/>
      <c r="D92" s="13"/>
      <c r="E92" s="13"/>
      <c r="F92" s="13"/>
      <c r="G92" s="13"/>
      <c r="H92" s="13"/>
      <c r="I92" s="13"/>
      <c r="J92" s="13"/>
      <c r="K92" s="13"/>
      <c r="L92" s="13"/>
      <c r="M92" s="13"/>
      <c r="N92" s="16"/>
      <c r="O92" s="16"/>
      <c r="P92" s="16"/>
      <c r="Q92" s="16"/>
      <c r="R92" s="16"/>
      <c r="S92" s="16"/>
      <c r="T92" s="16"/>
      <c r="U92" s="16"/>
    </row>
    <row r="93" spans="1:21" x14ac:dyDescent="0.25">
      <c r="A93" s="13"/>
      <c r="B93" s="13"/>
      <c r="C93" s="19"/>
      <c r="D93" s="13"/>
      <c r="E93" s="13"/>
      <c r="F93" s="13"/>
      <c r="G93" s="13"/>
      <c r="H93" s="13"/>
      <c r="I93" s="13"/>
      <c r="J93" s="13"/>
      <c r="K93" s="13"/>
      <c r="L93" s="13"/>
      <c r="M93" s="13"/>
      <c r="N93" s="16"/>
      <c r="O93" s="16"/>
      <c r="P93" s="16"/>
      <c r="Q93" s="16"/>
      <c r="R93" s="16"/>
      <c r="S93" s="16"/>
      <c r="T93" s="16"/>
      <c r="U93" s="16"/>
    </row>
    <row r="94" spans="1:21" x14ac:dyDescent="0.25">
      <c r="A94" s="13"/>
      <c r="B94" s="13"/>
      <c r="C94" s="19"/>
      <c r="D94" s="13"/>
      <c r="E94" s="13"/>
      <c r="F94" s="13"/>
      <c r="G94" s="13"/>
      <c r="H94" s="13"/>
      <c r="I94" s="13"/>
      <c r="J94" s="13"/>
      <c r="K94" s="13"/>
      <c r="L94" s="13"/>
      <c r="M94" s="13"/>
      <c r="N94" s="16"/>
      <c r="O94" s="16"/>
      <c r="P94" s="16"/>
      <c r="Q94" s="16"/>
      <c r="R94" s="16"/>
      <c r="S94" s="16"/>
      <c r="T94" s="16"/>
      <c r="U94" s="16"/>
    </row>
    <row r="95" spans="1:21" x14ac:dyDescent="0.25">
      <c r="A95" s="13"/>
      <c r="B95" s="13"/>
      <c r="C95" s="19"/>
      <c r="D95" s="13"/>
      <c r="E95" s="13"/>
      <c r="F95" s="13"/>
      <c r="G95" s="13"/>
      <c r="H95" s="13"/>
      <c r="I95" s="13"/>
      <c r="J95" s="13"/>
      <c r="K95" s="13"/>
      <c r="L95" s="13"/>
      <c r="M95" s="13"/>
      <c r="N95" s="16"/>
      <c r="O95" s="16"/>
      <c r="P95" s="16"/>
      <c r="Q95" s="16"/>
      <c r="R95" s="16"/>
      <c r="S95" s="16"/>
      <c r="T95" s="16"/>
      <c r="U95" s="16"/>
    </row>
    <row r="96" spans="1:21" x14ac:dyDescent="0.25">
      <c r="A96" s="13"/>
      <c r="B96" s="13"/>
      <c r="C96" s="19"/>
      <c r="D96" s="13"/>
      <c r="E96" s="13"/>
      <c r="F96" s="13"/>
      <c r="G96" s="13"/>
      <c r="H96" s="13"/>
      <c r="I96" s="13"/>
      <c r="J96" s="13"/>
      <c r="K96" s="13"/>
      <c r="L96" s="13"/>
      <c r="M96" s="13"/>
      <c r="N96" s="16"/>
      <c r="O96" s="16"/>
      <c r="P96" s="16"/>
      <c r="Q96" s="16"/>
      <c r="R96" s="16"/>
      <c r="S96" s="16"/>
      <c r="T96" s="16"/>
      <c r="U96" s="16"/>
    </row>
    <row r="97" spans="1:21" x14ac:dyDescent="0.25">
      <c r="A97" s="13"/>
      <c r="B97" s="13"/>
      <c r="C97" s="19"/>
      <c r="D97" s="13"/>
      <c r="E97" s="13"/>
      <c r="F97" s="13"/>
      <c r="G97" s="13"/>
      <c r="H97" s="13"/>
      <c r="I97" s="13"/>
      <c r="J97" s="13"/>
      <c r="K97" s="13"/>
      <c r="L97" s="13"/>
      <c r="M97" s="13"/>
      <c r="N97" s="16"/>
      <c r="O97" s="16"/>
      <c r="P97" s="16"/>
      <c r="Q97" s="16"/>
      <c r="R97" s="16"/>
      <c r="S97" s="16"/>
      <c r="T97" s="16"/>
      <c r="U97" s="16"/>
    </row>
    <row r="98" spans="1:21" x14ac:dyDescent="0.25">
      <c r="A98" s="13"/>
      <c r="B98" s="13"/>
      <c r="C98" s="19"/>
      <c r="D98" s="13"/>
      <c r="E98" s="13"/>
      <c r="F98" s="13"/>
      <c r="G98" s="13"/>
      <c r="H98" s="13"/>
      <c r="I98" s="13"/>
      <c r="J98" s="13"/>
      <c r="K98" s="13"/>
      <c r="L98" s="13"/>
      <c r="M98" s="13"/>
      <c r="N98" s="16"/>
      <c r="O98" s="16"/>
      <c r="P98" s="16"/>
      <c r="Q98" s="16"/>
      <c r="R98" s="16"/>
      <c r="S98" s="16"/>
      <c r="T98" s="16"/>
      <c r="U98" s="16"/>
    </row>
    <row r="99" spans="1:21" x14ac:dyDescent="0.25">
      <c r="A99" s="13"/>
      <c r="B99" s="13"/>
      <c r="C99" s="19"/>
      <c r="D99" s="13"/>
      <c r="E99" s="13"/>
      <c r="F99" s="13"/>
      <c r="G99" s="13"/>
      <c r="H99" s="13"/>
      <c r="I99" s="13"/>
      <c r="J99" s="13"/>
      <c r="K99" s="13"/>
      <c r="L99" s="13"/>
      <c r="M99" s="13"/>
      <c r="N99" s="16"/>
      <c r="O99" s="16"/>
      <c r="P99" s="16"/>
      <c r="Q99" s="16"/>
      <c r="R99" s="16"/>
      <c r="S99" s="16"/>
      <c r="T99" s="16"/>
      <c r="U99" s="16"/>
    </row>
    <row r="100" spans="1:21" x14ac:dyDescent="0.25">
      <c r="A100" s="13"/>
      <c r="B100" s="13"/>
      <c r="C100" s="19"/>
      <c r="D100" s="13"/>
      <c r="E100" s="13"/>
      <c r="F100" s="13"/>
      <c r="G100" s="13"/>
      <c r="H100" s="13"/>
      <c r="I100" s="13"/>
      <c r="J100" s="13"/>
      <c r="K100" s="13"/>
      <c r="L100" s="13"/>
      <c r="M100" s="13"/>
      <c r="N100" s="16"/>
      <c r="O100" s="16"/>
      <c r="P100" s="16"/>
      <c r="Q100" s="16"/>
      <c r="R100" s="16"/>
      <c r="S100" s="16"/>
      <c r="T100" s="16"/>
      <c r="U100" s="16"/>
    </row>
    <row r="101" spans="1:21" x14ac:dyDescent="0.25">
      <c r="A101" s="13"/>
      <c r="B101" s="13"/>
      <c r="C101" s="19"/>
      <c r="D101" s="13"/>
      <c r="E101" s="13"/>
      <c r="F101" s="13"/>
      <c r="G101" s="13"/>
      <c r="H101" s="13"/>
      <c r="I101" s="13"/>
      <c r="J101" s="13"/>
      <c r="K101" s="13"/>
      <c r="L101" s="13"/>
      <c r="M101" s="13"/>
      <c r="N101" s="16"/>
      <c r="O101" s="16"/>
      <c r="P101" s="16"/>
      <c r="Q101" s="16"/>
      <c r="R101" s="16"/>
      <c r="S101" s="16"/>
      <c r="T101" s="16"/>
      <c r="U101" s="16"/>
    </row>
    <row r="102" spans="1:21" x14ac:dyDescent="0.25">
      <c r="A102" s="13"/>
      <c r="B102" s="13"/>
      <c r="C102" s="19"/>
      <c r="D102" s="13"/>
      <c r="E102" s="13"/>
      <c r="F102" s="13"/>
      <c r="G102" s="13"/>
      <c r="H102" s="13"/>
      <c r="I102" s="13"/>
      <c r="J102" s="13"/>
      <c r="K102" s="13"/>
      <c r="L102" s="13"/>
      <c r="M102" s="13"/>
      <c r="N102" s="16"/>
      <c r="O102" s="16"/>
      <c r="P102" s="16"/>
      <c r="Q102" s="16"/>
      <c r="R102" s="16"/>
      <c r="S102" s="16"/>
      <c r="T102" s="16"/>
      <c r="U102" s="16"/>
    </row>
    <row r="103" spans="1:21" x14ac:dyDescent="0.25">
      <c r="A103" s="13"/>
      <c r="B103" s="13"/>
      <c r="C103" s="19"/>
      <c r="D103" s="13"/>
      <c r="E103" s="13"/>
      <c r="F103" s="13"/>
      <c r="G103" s="13"/>
      <c r="H103" s="13"/>
      <c r="I103" s="13"/>
      <c r="J103" s="13"/>
      <c r="K103" s="13"/>
      <c r="L103" s="13"/>
      <c r="M103" s="13"/>
      <c r="N103" s="16"/>
      <c r="O103" s="16"/>
      <c r="P103" s="16"/>
      <c r="Q103" s="16"/>
      <c r="R103" s="16"/>
      <c r="S103" s="16"/>
      <c r="T103" s="16"/>
      <c r="U103" s="16"/>
    </row>
    <row r="104" spans="1:21" x14ac:dyDescent="0.25">
      <c r="A104" s="13"/>
      <c r="B104" s="13"/>
      <c r="C104" s="19"/>
      <c r="D104" s="13"/>
      <c r="E104" s="13"/>
      <c r="F104" s="13"/>
      <c r="G104" s="13"/>
      <c r="H104" s="13"/>
      <c r="I104" s="13"/>
      <c r="J104" s="13"/>
      <c r="K104" s="13"/>
      <c r="L104" s="13"/>
      <c r="M104" s="13"/>
      <c r="N104" s="16"/>
      <c r="O104" s="16"/>
      <c r="P104" s="16"/>
      <c r="Q104" s="16"/>
      <c r="R104" s="16"/>
      <c r="S104" s="16"/>
      <c r="T104" s="16"/>
      <c r="U104" s="16"/>
    </row>
    <row r="105" spans="1:21" x14ac:dyDescent="0.25">
      <c r="A105" s="13"/>
      <c r="B105" s="13"/>
      <c r="C105" s="19"/>
      <c r="D105" s="13"/>
      <c r="E105" s="13"/>
      <c r="F105" s="13"/>
      <c r="G105" s="13"/>
      <c r="H105" s="13"/>
      <c r="I105" s="13"/>
      <c r="J105" s="13"/>
      <c r="K105" s="13"/>
      <c r="L105" s="13"/>
      <c r="M105" s="13"/>
      <c r="N105" s="16"/>
      <c r="O105" s="16"/>
      <c r="P105" s="16"/>
      <c r="Q105" s="16"/>
      <c r="R105" s="16"/>
      <c r="S105" s="16"/>
      <c r="T105" s="16"/>
      <c r="U105" s="16"/>
    </row>
    <row r="106" spans="1:21" x14ac:dyDescent="0.25">
      <c r="A106" s="13"/>
      <c r="B106" s="13"/>
      <c r="C106" s="19"/>
      <c r="D106" s="13"/>
      <c r="E106" s="13"/>
      <c r="F106" s="13"/>
      <c r="G106" s="13"/>
      <c r="H106" s="13"/>
      <c r="I106" s="13"/>
      <c r="J106" s="13"/>
      <c r="K106" s="13"/>
      <c r="L106" s="13"/>
      <c r="M106" s="13"/>
      <c r="N106" s="16"/>
      <c r="O106" s="16"/>
      <c r="P106" s="16"/>
      <c r="Q106" s="16"/>
      <c r="R106" s="16"/>
      <c r="S106" s="16"/>
      <c r="T106" s="16"/>
      <c r="U106" s="16"/>
    </row>
    <row r="107" spans="1:21" x14ac:dyDescent="0.25">
      <c r="A107" s="13"/>
      <c r="B107" s="13"/>
      <c r="C107" s="19"/>
      <c r="D107" s="13"/>
      <c r="E107" s="13"/>
      <c r="F107" s="13"/>
      <c r="G107" s="13"/>
      <c r="H107" s="13"/>
      <c r="I107" s="13"/>
      <c r="J107" s="13"/>
      <c r="K107" s="13"/>
      <c r="L107" s="13"/>
      <c r="M107" s="13"/>
      <c r="N107" s="16"/>
      <c r="O107" s="16"/>
      <c r="P107" s="16"/>
      <c r="Q107" s="16"/>
      <c r="R107" s="16"/>
      <c r="S107" s="16"/>
      <c r="T107" s="16"/>
      <c r="U107" s="16"/>
    </row>
    <row r="108" spans="1:21" x14ac:dyDescent="0.25">
      <c r="A108" s="13"/>
      <c r="B108" s="13"/>
      <c r="C108" s="19"/>
      <c r="D108" s="13"/>
      <c r="E108" s="13"/>
      <c r="F108" s="13"/>
      <c r="G108" s="13"/>
      <c r="H108" s="13"/>
      <c r="I108" s="13"/>
      <c r="J108" s="13"/>
      <c r="K108" s="13"/>
      <c r="L108" s="13"/>
      <c r="M108" s="13"/>
      <c r="N108" s="16"/>
      <c r="O108" s="16"/>
      <c r="P108" s="16"/>
      <c r="Q108" s="16"/>
      <c r="R108" s="16"/>
      <c r="S108" s="16"/>
      <c r="T108" s="16"/>
      <c r="U108" s="16"/>
    </row>
    <row r="109" spans="1:21" x14ac:dyDescent="0.25">
      <c r="A109" s="13"/>
      <c r="B109" s="13"/>
      <c r="C109" s="19"/>
      <c r="D109" s="13"/>
      <c r="E109" s="13"/>
      <c r="F109" s="13"/>
      <c r="G109" s="13"/>
      <c r="H109" s="13"/>
      <c r="I109" s="13"/>
      <c r="J109" s="13"/>
      <c r="K109" s="13"/>
      <c r="L109" s="13"/>
      <c r="M109" s="13"/>
      <c r="N109" s="16"/>
      <c r="O109" s="16"/>
      <c r="P109" s="16"/>
      <c r="Q109" s="16"/>
      <c r="R109" s="16"/>
      <c r="S109" s="16"/>
      <c r="T109" s="16"/>
      <c r="U109" s="16"/>
    </row>
    <row r="110" spans="1:21" x14ac:dyDescent="0.25">
      <c r="A110" s="13"/>
      <c r="B110" s="13"/>
      <c r="C110" s="19"/>
      <c r="D110" s="13"/>
      <c r="E110" s="13"/>
      <c r="F110" s="13"/>
      <c r="G110" s="13"/>
      <c r="H110" s="13"/>
      <c r="I110" s="13"/>
      <c r="J110" s="13"/>
      <c r="K110" s="13"/>
      <c r="L110" s="13"/>
      <c r="M110" s="13"/>
      <c r="N110" s="16"/>
      <c r="O110" s="16"/>
      <c r="P110" s="16"/>
      <c r="Q110" s="16"/>
      <c r="R110" s="16"/>
      <c r="S110" s="16"/>
      <c r="T110" s="16"/>
      <c r="U110" s="16"/>
    </row>
    <row r="111" spans="1:21" x14ac:dyDescent="0.25">
      <c r="A111" s="13"/>
      <c r="B111" s="13"/>
      <c r="C111" s="19"/>
      <c r="D111" s="13"/>
      <c r="E111" s="13"/>
      <c r="F111" s="13"/>
      <c r="G111" s="13"/>
      <c r="H111" s="13"/>
      <c r="I111" s="13"/>
      <c r="J111" s="13"/>
      <c r="K111" s="13"/>
      <c r="L111" s="13"/>
      <c r="M111" s="13"/>
      <c r="N111" s="16"/>
      <c r="O111" s="16"/>
      <c r="P111" s="16"/>
      <c r="Q111" s="16"/>
      <c r="R111" s="16"/>
      <c r="S111" s="16"/>
      <c r="T111" s="16"/>
      <c r="U111" s="16"/>
    </row>
    <row r="112" spans="1:21" x14ac:dyDescent="0.25">
      <c r="A112" s="13"/>
      <c r="B112" s="13"/>
      <c r="C112" s="19"/>
      <c r="D112" s="13"/>
      <c r="E112" s="13"/>
      <c r="F112" s="13"/>
      <c r="G112" s="13"/>
      <c r="H112" s="13"/>
      <c r="I112" s="13"/>
      <c r="J112" s="13"/>
      <c r="K112" s="13"/>
      <c r="L112" s="13"/>
      <c r="M112" s="13"/>
      <c r="N112" s="16"/>
      <c r="O112" s="16"/>
      <c r="P112" s="16"/>
      <c r="Q112" s="16"/>
      <c r="R112" s="16"/>
      <c r="S112" s="16"/>
      <c r="T112" s="16"/>
      <c r="U112" s="16"/>
    </row>
    <row r="113" spans="1:21" x14ac:dyDescent="0.25">
      <c r="A113" s="13"/>
      <c r="B113" s="13"/>
      <c r="C113" s="19"/>
      <c r="D113" s="13"/>
      <c r="E113" s="13"/>
      <c r="F113" s="13"/>
      <c r="G113" s="13"/>
      <c r="H113" s="13"/>
      <c r="I113" s="13"/>
      <c r="J113" s="13"/>
      <c r="K113" s="13"/>
      <c r="L113" s="13"/>
      <c r="M113" s="13"/>
      <c r="N113" s="16"/>
      <c r="O113" s="16"/>
      <c r="P113" s="16"/>
      <c r="Q113" s="16"/>
      <c r="R113" s="16"/>
      <c r="S113" s="16"/>
      <c r="T113" s="16"/>
      <c r="U113" s="16"/>
    </row>
    <row r="114" spans="1:21" x14ac:dyDescent="0.25">
      <c r="A114" s="13"/>
      <c r="B114" s="13"/>
      <c r="C114" s="19"/>
      <c r="D114" s="13"/>
      <c r="E114" s="13"/>
      <c r="F114" s="13"/>
      <c r="G114" s="13"/>
      <c r="H114" s="13"/>
      <c r="I114" s="13"/>
      <c r="J114" s="13"/>
      <c r="K114" s="13"/>
      <c r="L114" s="13"/>
      <c r="M114" s="13"/>
      <c r="N114" s="16"/>
      <c r="O114" s="16"/>
      <c r="P114" s="16"/>
      <c r="Q114" s="16"/>
      <c r="R114" s="16"/>
      <c r="S114" s="16"/>
      <c r="T114" s="16"/>
      <c r="U114" s="16"/>
    </row>
    <row r="115" spans="1:21" x14ac:dyDescent="0.25">
      <c r="A115" s="13"/>
      <c r="B115" s="13"/>
      <c r="C115" s="19"/>
      <c r="D115" s="13"/>
      <c r="E115" s="13"/>
      <c r="F115" s="13"/>
      <c r="G115" s="13"/>
      <c r="H115" s="13"/>
      <c r="I115" s="13"/>
      <c r="J115" s="13"/>
      <c r="K115" s="13"/>
      <c r="L115" s="13"/>
      <c r="M115" s="13"/>
      <c r="N115" s="16"/>
      <c r="O115" s="16"/>
      <c r="P115" s="16"/>
      <c r="Q115" s="16"/>
      <c r="R115" s="16"/>
      <c r="S115" s="16"/>
      <c r="T115" s="16"/>
      <c r="U115" s="16"/>
    </row>
    <row r="116" spans="1:21" x14ac:dyDescent="0.25">
      <c r="A116" s="13"/>
      <c r="B116" s="13"/>
      <c r="C116" s="19"/>
      <c r="D116" s="13"/>
      <c r="E116" s="13"/>
      <c r="F116" s="13"/>
      <c r="G116" s="13"/>
      <c r="H116" s="13"/>
      <c r="I116" s="13"/>
      <c r="J116" s="13"/>
      <c r="K116" s="13"/>
      <c r="L116" s="13"/>
      <c r="M116" s="13"/>
      <c r="N116" s="16"/>
      <c r="O116" s="16"/>
      <c r="P116" s="16"/>
      <c r="Q116" s="16"/>
      <c r="R116" s="16"/>
      <c r="S116" s="16"/>
      <c r="T116" s="16"/>
      <c r="U116" s="16"/>
    </row>
    <row r="117" spans="1:21" x14ac:dyDescent="0.25">
      <c r="A117" s="13"/>
      <c r="B117" s="13"/>
      <c r="C117" s="19"/>
      <c r="D117" s="13"/>
      <c r="E117" s="13"/>
      <c r="F117" s="13"/>
      <c r="G117" s="13"/>
      <c r="H117" s="13"/>
      <c r="I117" s="13"/>
      <c r="J117" s="13"/>
      <c r="K117" s="13"/>
      <c r="L117" s="13"/>
      <c r="M117" s="13"/>
      <c r="N117" s="16"/>
      <c r="O117" s="16"/>
      <c r="P117" s="16"/>
      <c r="Q117" s="16"/>
      <c r="R117" s="16"/>
      <c r="S117" s="16"/>
      <c r="T117" s="16"/>
      <c r="U117" s="16"/>
    </row>
    <row r="118" spans="1:21" x14ac:dyDescent="0.25">
      <c r="A118" s="13"/>
      <c r="B118" s="13"/>
      <c r="C118" s="19"/>
      <c r="D118" s="13"/>
      <c r="E118" s="13"/>
      <c r="F118" s="13"/>
      <c r="G118" s="13"/>
      <c r="H118" s="13"/>
      <c r="I118" s="13"/>
      <c r="J118" s="13"/>
      <c r="K118" s="13"/>
      <c r="L118" s="13"/>
      <c r="M118" s="13"/>
      <c r="N118" s="16"/>
      <c r="O118" s="16"/>
      <c r="P118" s="16"/>
      <c r="Q118" s="16"/>
      <c r="R118" s="16"/>
      <c r="S118" s="16"/>
      <c r="T118" s="16"/>
      <c r="U118" s="16"/>
    </row>
    <row r="119" spans="1:21" x14ac:dyDescent="0.25">
      <c r="A119" s="13"/>
      <c r="B119" s="13"/>
      <c r="C119" s="19"/>
      <c r="D119" s="13"/>
      <c r="E119" s="13"/>
      <c r="F119" s="13"/>
      <c r="G119" s="13"/>
      <c r="H119" s="13"/>
      <c r="I119" s="13"/>
      <c r="J119" s="13"/>
      <c r="K119" s="13"/>
      <c r="L119" s="13"/>
      <c r="M119" s="13"/>
      <c r="N119" s="16"/>
      <c r="O119" s="16"/>
      <c r="P119" s="16"/>
      <c r="Q119" s="16"/>
      <c r="R119" s="16"/>
      <c r="S119" s="16"/>
      <c r="T119" s="16"/>
      <c r="U119" s="16"/>
    </row>
    <row r="120" spans="1:21" x14ac:dyDescent="0.25">
      <c r="A120" s="13"/>
      <c r="B120" s="13"/>
      <c r="C120" s="19"/>
      <c r="D120" s="13"/>
      <c r="E120" s="13"/>
      <c r="F120" s="13"/>
      <c r="G120" s="13"/>
      <c r="H120" s="13"/>
      <c r="I120" s="13"/>
      <c r="J120" s="13"/>
      <c r="K120" s="13"/>
      <c r="L120" s="13"/>
      <c r="M120" s="13"/>
      <c r="N120" s="16"/>
      <c r="O120" s="16"/>
      <c r="P120" s="16"/>
      <c r="Q120" s="16"/>
      <c r="R120" s="16"/>
      <c r="S120" s="16"/>
      <c r="T120" s="16"/>
      <c r="U120" s="16"/>
    </row>
    <row r="121" spans="1:21" x14ac:dyDescent="0.25">
      <c r="A121" s="13"/>
      <c r="B121" s="13"/>
      <c r="C121" s="19"/>
      <c r="D121" s="13"/>
      <c r="E121" s="13"/>
      <c r="F121" s="13"/>
      <c r="G121" s="13"/>
      <c r="H121" s="13"/>
      <c r="I121" s="13"/>
      <c r="J121" s="13"/>
      <c r="K121" s="13"/>
      <c r="L121" s="13"/>
      <c r="M121" s="13"/>
      <c r="N121" s="16"/>
      <c r="O121" s="16"/>
      <c r="P121" s="16"/>
      <c r="Q121" s="16"/>
      <c r="R121" s="16"/>
      <c r="S121" s="16"/>
      <c r="T121" s="16"/>
      <c r="U121" s="16"/>
    </row>
    <row r="122" spans="1:21" x14ac:dyDescent="0.25">
      <c r="A122" s="13"/>
      <c r="B122" s="13"/>
      <c r="C122" s="19"/>
      <c r="D122" s="13"/>
      <c r="E122" s="13"/>
      <c r="F122" s="13"/>
      <c r="G122" s="13"/>
      <c r="H122" s="13"/>
      <c r="I122" s="13"/>
      <c r="J122" s="13"/>
      <c r="K122" s="13"/>
      <c r="L122" s="13"/>
      <c r="M122" s="13"/>
      <c r="N122" s="16"/>
      <c r="O122" s="16"/>
      <c r="P122" s="16"/>
      <c r="Q122" s="16"/>
      <c r="R122" s="16"/>
      <c r="S122" s="16"/>
      <c r="T122" s="16"/>
      <c r="U122" s="16"/>
    </row>
    <row r="123" spans="1:21" x14ac:dyDescent="0.25">
      <c r="A123" s="13"/>
      <c r="B123" s="13"/>
      <c r="C123" s="19"/>
      <c r="D123" s="13"/>
      <c r="E123" s="13"/>
      <c r="F123" s="13"/>
      <c r="G123" s="13"/>
      <c r="H123" s="13"/>
      <c r="I123" s="13"/>
      <c r="J123" s="13"/>
      <c r="K123" s="13"/>
      <c r="L123" s="13"/>
      <c r="M123" s="13"/>
      <c r="N123" s="16"/>
      <c r="O123" s="16"/>
      <c r="P123" s="16"/>
      <c r="Q123" s="16"/>
      <c r="R123" s="16"/>
      <c r="S123" s="16"/>
      <c r="T123" s="16"/>
      <c r="U123" s="16"/>
    </row>
    <row r="124" spans="1:21" x14ac:dyDescent="0.25">
      <c r="A124" s="13"/>
      <c r="B124" s="13"/>
      <c r="C124" s="19"/>
      <c r="D124" s="13"/>
      <c r="E124" s="13"/>
      <c r="F124" s="13"/>
      <c r="G124" s="13"/>
      <c r="H124" s="13"/>
      <c r="I124" s="13"/>
      <c r="J124" s="13"/>
      <c r="K124" s="13"/>
      <c r="L124" s="13"/>
      <c r="M124" s="13"/>
      <c r="N124" s="16"/>
      <c r="O124" s="16"/>
      <c r="P124" s="16"/>
      <c r="Q124" s="16"/>
      <c r="R124" s="16"/>
      <c r="S124" s="16"/>
      <c r="T124" s="16"/>
      <c r="U124" s="16"/>
    </row>
    <row r="125" spans="1:21" x14ac:dyDescent="0.25">
      <c r="A125" s="13"/>
      <c r="B125" s="13"/>
      <c r="C125" s="19"/>
      <c r="D125" s="13"/>
      <c r="E125" s="13"/>
      <c r="F125" s="13"/>
      <c r="G125" s="13"/>
      <c r="H125" s="13"/>
      <c r="I125" s="13"/>
      <c r="J125" s="13"/>
      <c r="K125" s="13"/>
      <c r="L125" s="13"/>
      <c r="M125" s="13"/>
      <c r="N125" s="16"/>
      <c r="O125" s="16"/>
      <c r="P125" s="16"/>
      <c r="Q125" s="16"/>
      <c r="R125" s="16"/>
      <c r="S125" s="16"/>
      <c r="T125" s="16"/>
      <c r="U125" s="16"/>
    </row>
    <row r="126" spans="1:21" x14ac:dyDescent="0.25">
      <c r="C126" s="19"/>
      <c r="D126" s="13"/>
      <c r="E126" s="13"/>
      <c r="F126" s="13"/>
      <c r="G126" s="13"/>
      <c r="H126" s="13"/>
      <c r="I126" s="13"/>
      <c r="J126" s="13"/>
      <c r="K126" s="13"/>
      <c r="L126" s="13"/>
      <c r="M126" s="13"/>
      <c r="N126" s="16"/>
    </row>
    <row r="127" spans="1:21" x14ac:dyDescent="0.25">
      <c r="C127" s="19"/>
      <c r="D127" s="13"/>
      <c r="E127" s="13"/>
      <c r="F127" s="13"/>
      <c r="G127" s="13"/>
      <c r="H127" s="13"/>
      <c r="I127" s="13"/>
      <c r="J127" s="13"/>
      <c r="K127" s="13"/>
      <c r="L127" s="13"/>
      <c r="M127" s="13"/>
      <c r="N127" s="16"/>
    </row>
    <row r="128" spans="1:21" x14ac:dyDescent="0.25">
      <c r="C128" s="19"/>
      <c r="D128" s="13"/>
      <c r="E128" s="13"/>
      <c r="F128" s="13"/>
      <c r="G128" s="13"/>
      <c r="H128" s="13"/>
      <c r="I128" s="13"/>
      <c r="J128" s="13"/>
      <c r="K128" s="13"/>
      <c r="L128" s="13"/>
      <c r="M128" s="13"/>
      <c r="N128" s="16"/>
    </row>
    <row r="129" spans="3:14" x14ac:dyDescent="0.25">
      <c r="C129" s="19"/>
      <c r="D129" s="13"/>
      <c r="E129" s="13"/>
      <c r="F129" s="13"/>
      <c r="G129" s="13"/>
      <c r="H129" s="13"/>
      <c r="I129" s="13"/>
      <c r="J129" s="13"/>
      <c r="K129" s="13"/>
      <c r="L129" s="13"/>
      <c r="M129" s="13"/>
      <c r="N129" s="16"/>
    </row>
  </sheetData>
  <mergeCells count="172">
    <mergeCell ref="V14:V15"/>
    <mergeCell ref="V16:V17"/>
    <mergeCell ref="V18:V19"/>
    <mergeCell ref="V20:V21"/>
    <mergeCell ref="D3:U3"/>
    <mergeCell ref="B63:H63"/>
    <mergeCell ref="B62:H62"/>
    <mergeCell ref="I62:O62"/>
    <mergeCell ref="I63:O63"/>
    <mergeCell ref="U14:U15"/>
    <mergeCell ref="U16:U17"/>
    <mergeCell ref="U20:U21"/>
    <mergeCell ref="U18:U19"/>
    <mergeCell ref="A58:S58"/>
    <mergeCell ref="U56:U57"/>
    <mergeCell ref="U22:U23"/>
    <mergeCell ref="U44:U45"/>
    <mergeCell ref="E44:E45"/>
    <mergeCell ref="E56:E57"/>
    <mergeCell ref="C56:C57"/>
    <mergeCell ref="A52:A57"/>
    <mergeCell ref="B52:B57"/>
    <mergeCell ref="C22:C23"/>
    <mergeCell ref="V52:V53"/>
    <mergeCell ref="E22:E23"/>
    <mergeCell ref="T52:T57"/>
    <mergeCell ref="D52:D53"/>
    <mergeCell ref="D22:D23"/>
    <mergeCell ref="C44:C45"/>
    <mergeCell ref="D44:D45"/>
    <mergeCell ref="U52:U53"/>
    <mergeCell ref="D30:D31"/>
    <mergeCell ref="E30:E31"/>
    <mergeCell ref="U30:U31"/>
    <mergeCell ref="C54:C55"/>
    <mergeCell ref="D54:D55"/>
    <mergeCell ref="E54:E55"/>
    <mergeCell ref="U54:U55"/>
    <mergeCell ref="U10:U11"/>
    <mergeCell ref="B14:B19"/>
    <mergeCell ref="D14:D15"/>
    <mergeCell ref="E14:E15"/>
    <mergeCell ref="D16:D17"/>
    <mergeCell ref="E16:E17"/>
    <mergeCell ref="D18:D19"/>
    <mergeCell ref="E18:E19"/>
    <mergeCell ref="C14:C15"/>
    <mergeCell ref="C16:C17"/>
    <mergeCell ref="C18:C19"/>
    <mergeCell ref="B8:B13"/>
    <mergeCell ref="T14:T19"/>
    <mergeCell ref="T6:U6"/>
    <mergeCell ref="V6:V7"/>
    <mergeCell ref="A1:C3"/>
    <mergeCell ref="D1:V1"/>
    <mergeCell ref="D2:V2"/>
    <mergeCell ref="C6:C7"/>
    <mergeCell ref="D6:E6"/>
    <mergeCell ref="F6:S6"/>
    <mergeCell ref="A5:C5"/>
    <mergeCell ref="D4:V4"/>
    <mergeCell ref="D5:V5"/>
    <mergeCell ref="A4:C4"/>
    <mergeCell ref="A6:A7"/>
    <mergeCell ref="B6:B7"/>
    <mergeCell ref="A8:A13"/>
    <mergeCell ref="A14:A19"/>
    <mergeCell ref="A20:A23"/>
    <mergeCell ref="B20:B23"/>
    <mergeCell ref="C20:C21"/>
    <mergeCell ref="D20:D21"/>
    <mergeCell ref="E20:E21"/>
    <mergeCell ref="T20:T23"/>
    <mergeCell ref="V22:V23"/>
    <mergeCell ref="U8:U9"/>
    <mergeCell ref="U12:U13"/>
    <mergeCell ref="E10:E11"/>
    <mergeCell ref="C8:C9"/>
    <mergeCell ref="D8:D9"/>
    <mergeCell ref="E8:E9"/>
    <mergeCell ref="T8:T13"/>
    <mergeCell ref="V8:V9"/>
    <mergeCell ref="C10:C11"/>
    <mergeCell ref="D10:D11"/>
    <mergeCell ref="V10:V11"/>
    <mergeCell ref="C12:C13"/>
    <mergeCell ref="D12:D13"/>
    <mergeCell ref="E12:E13"/>
    <mergeCell ref="V12:V13"/>
    <mergeCell ref="A44:A49"/>
    <mergeCell ref="B44:B49"/>
    <mergeCell ref="T44:T49"/>
    <mergeCell ref="V44:V45"/>
    <mergeCell ref="C46:C47"/>
    <mergeCell ref="D46:D47"/>
    <mergeCell ref="E46:E47"/>
    <mergeCell ref="U46:U47"/>
    <mergeCell ref="V46:V47"/>
    <mergeCell ref="C48:C49"/>
    <mergeCell ref="D48:D49"/>
    <mergeCell ref="E48:E49"/>
    <mergeCell ref="U48:U49"/>
    <mergeCell ref="V48:V49"/>
    <mergeCell ref="A36:A43"/>
    <mergeCell ref="B36:B43"/>
    <mergeCell ref="C36:C37"/>
    <mergeCell ref="D36:D37"/>
    <mergeCell ref="E36:E37"/>
    <mergeCell ref="T36:T43"/>
    <mergeCell ref="U36:U37"/>
    <mergeCell ref="V36:V37"/>
    <mergeCell ref="C40:C41"/>
    <mergeCell ref="D40:D41"/>
    <mergeCell ref="E40:E41"/>
    <mergeCell ref="U40:U41"/>
    <mergeCell ref="V40:V41"/>
    <mergeCell ref="C42:C43"/>
    <mergeCell ref="D42:D43"/>
    <mergeCell ref="E42:E43"/>
    <mergeCell ref="U42:U43"/>
    <mergeCell ref="V42:V43"/>
    <mergeCell ref="C38:C39"/>
    <mergeCell ref="U38:U39"/>
    <mergeCell ref="V38:V39"/>
    <mergeCell ref="D38:D39"/>
    <mergeCell ref="E38:E39"/>
    <mergeCell ref="V30:V31"/>
    <mergeCell ref="A32:A35"/>
    <mergeCell ref="B32:B35"/>
    <mergeCell ref="C32:C33"/>
    <mergeCell ref="D32:D33"/>
    <mergeCell ref="E32:E33"/>
    <mergeCell ref="T32:T35"/>
    <mergeCell ref="U32:U33"/>
    <mergeCell ref="V32:V33"/>
    <mergeCell ref="C34:C35"/>
    <mergeCell ref="D34:D35"/>
    <mergeCell ref="V34:V35"/>
    <mergeCell ref="E34:E35"/>
    <mergeCell ref="U34:U35"/>
    <mergeCell ref="A24:A31"/>
    <mergeCell ref="B24:B31"/>
    <mergeCell ref="C24:C25"/>
    <mergeCell ref="D24:D25"/>
    <mergeCell ref="E24:E25"/>
    <mergeCell ref="T24:T31"/>
    <mergeCell ref="U24:U25"/>
    <mergeCell ref="E28:E29"/>
    <mergeCell ref="U28:U29"/>
    <mergeCell ref="C30:C31"/>
    <mergeCell ref="V24:V25"/>
    <mergeCell ref="C26:C27"/>
    <mergeCell ref="D26:D27"/>
    <mergeCell ref="E26:E27"/>
    <mergeCell ref="U26:U27"/>
    <mergeCell ref="V26:V27"/>
    <mergeCell ref="C28:C29"/>
    <mergeCell ref="D28:D29"/>
    <mergeCell ref="V28:V29"/>
    <mergeCell ref="V54:V55"/>
    <mergeCell ref="V56:V57"/>
    <mergeCell ref="A50:A51"/>
    <mergeCell ref="B50:B51"/>
    <mergeCell ref="D50:D51"/>
    <mergeCell ref="C50:C51"/>
    <mergeCell ref="T50:T51"/>
    <mergeCell ref="U50:U51"/>
    <mergeCell ref="V50:V51"/>
    <mergeCell ref="C52:C53"/>
    <mergeCell ref="D56:D57"/>
    <mergeCell ref="E52:E53"/>
    <mergeCell ref="E50:E51"/>
  </mergeCells>
  <printOptions horizontalCentered="1" verticalCentered="1"/>
  <pageMargins left="0" right="0" top="0.55118110236220474" bottom="0" header="0.31496062992125984" footer="0"/>
  <pageSetup scale="44" fitToHeight="0" orientation="landscape" r:id="rId1"/>
  <headerFooter>
    <oddFooter>&amp;C&amp;G</oddFoot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F86D8-146E-4DC4-8345-161B907D305A}">
  <dimension ref="A1:Z1685"/>
  <sheetViews>
    <sheetView topLeftCell="A97" zoomScale="62" zoomScaleNormal="62" workbookViewId="0">
      <selection activeCell="J119" sqref="J119"/>
    </sheetView>
  </sheetViews>
  <sheetFormatPr baseColWidth="10" defaultRowHeight="15" x14ac:dyDescent="0.25"/>
  <cols>
    <col min="5" max="5" width="19.85546875" customWidth="1"/>
    <col min="6" max="6" width="21.85546875" customWidth="1"/>
    <col min="10" max="10" width="18.7109375" customWidth="1"/>
  </cols>
  <sheetData>
    <row r="1" spans="1:26" ht="18" x14ac:dyDescent="0.25">
      <c r="A1" s="447"/>
      <c r="B1" s="448"/>
      <c r="C1" s="448"/>
      <c r="D1" s="448"/>
      <c r="E1" s="653" t="s">
        <v>100</v>
      </c>
      <c r="F1" s="654"/>
      <c r="G1" s="654"/>
      <c r="H1" s="654"/>
      <c r="I1" s="654"/>
      <c r="J1" s="654"/>
      <c r="K1" s="654"/>
      <c r="L1" s="654"/>
      <c r="M1" s="654"/>
      <c r="N1" s="654"/>
      <c r="O1" s="654"/>
      <c r="P1" s="654"/>
      <c r="Q1" s="654"/>
      <c r="R1" s="654"/>
      <c r="S1" s="654"/>
      <c r="T1" s="654"/>
      <c r="U1" s="654"/>
      <c r="V1" s="654"/>
      <c r="W1" s="654"/>
      <c r="X1" s="654"/>
      <c r="Y1" s="655"/>
      <c r="Z1" s="235"/>
    </row>
    <row r="2" spans="1:26" ht="18" x14ac:dyDescent="0.25">
      <c r="A2" s="374"/>
      <c r="B2" s="375"/>
      <c r="C2" s="375"/>
      <c r="D2" s="375"/>
      <c r="E2" s="656" t="s">
        <v>229</v>
      </c>
      <c r="F2" s="657"/>
      <c r="G2" s="657"/>
      <c r="H2" s="657"/>
      <c r="I2" s="657"/>
      <c r="J2" s="657"/>
      <c r="K2" s="657"/>
      <c r="L2" s="657"/>
      <c r="M2" s="657"/>
      <c r="N2" s="657"/>
      <c r="O2" s="657"/>
      <c r="P2" s="657"/>
      <c r="Q2" s="657"/>
      <c r="R2" s="657"/>
      <c r="S2" s="657"/>
      <c r="T2" s="657"/>
      <c r="U2" s="657"/>
      <c r="V2" s="657"/>
      <c r="W2" s="657"/>
      <c r="X2" s="657"/>
      <c r="Y2" s="658"/>
      <c r="Z2" s="235"/>
    </row>
    <row r="3" spans="1:26" ht="18.75" thickBot="1" x14ac:dyDescent="0.3">
      <c r="A3" s="451"/>
      <c r="B3" s="452"/>
      <c r="C3" s="452"/>
      <c r="D3" s="452"/>
      <c r="E3" s="661" t="s">
        <v>89</v>
      </c>
      <c r="F3" s="662"/>
      <c r="G3" s="662"/>
      <c r="H3" s="662"/>
      <c r="I3" s="662"/>
      <c r="J3" s="662"/>
      <c r="K3" s="662"/>
      <c r="L3" s="662"/>
      <c r="M3" s="662"/>
      <c r="N3" s="662"/>
      <c r="O3" s="662"/>
      <c r="P3" s="662"/>
      <c r="Q3" s="662"/>
      <c r="R3" s="662"/>
      <c r="S3" s="659" t="s">
        <v>90</v>
      </c>
      <c r="T3" s="659"/>
      <c r="U3" s="659"/>
      <c r="V3" s="659"/>
      <c r="W3" s="659"/>
      <c r="X3" s="659"/>
      <c r="Y3" s="660"/>
      <c r="Z3" s="235"/>
    </row>
    <row r="4" spans="1:26" ht="18" x14ac:dyDescent="0.25">
      <c r="A4" s="647" t="s">
        <v>230</v>
      </c>
      <c r="B4" s="648"/>
      <c r="C4" s="648"/>
      <c r="D4" s="649"/>
      <c r="E4" s="663" t="s">
        <v>102</v>
      </c>
      <c r="F4" s="664"/>
      <c r="G4" s="664"/>
      <c r="H4" s="664"/>
      <c r="I4" s="664"/>
      <c r="J4" s="664"/>
      <c r="K4" s="664"/>
      <c r="L4" s="664"/>
      <c r="M4" s="664"/>
      <c r="N4" s="664"/>
      <c r="O4" s="664"/>
      <c r="P4" s="664"/>
      <c r="Q4" s="664"/>
      <c r="R4" s="664"/>
      <c r="S4" s="664"/>
      <c r="T4" s="664"/>
      <c r="U4" s="664"/>
      <c r="V4" s="664"/>
      <c r="W4" s="664"/>
      <c r="X4" s="664"/>
      <c r="Y4" s="665"/>
      <c r="Z4" s="235"/>
    </row>
    <row r="5" spans="1:26" ht="18.75" thickBot="1" x14ac:dyDescent="0.3">
      <c r="A5" s="650" t="s">
        <v>231</v>
      </c>
      <c r="B5" s="651"/>
      <c r="C5" s="651"/>
      <c r="D5" s="652"/>
      <c r="E5" s="644" t="s">
        <v>232</v>
      </c>
      <c r="F5" s="645"/>
      <c r="G5" s="645"/>
      <c r="H5" s="645"/>
      <c r="I5" s="645"/>
      <c r="J5" s="645"/>
      <c r="K5" s="645"/>
      <c r="L5" s="645"/>
      <c r="M5" s="645"/>
      <c r="N5" s="645"/>
      <c r="O5" s="645"/>
      <c r="P5" s="645"/>
      <c r="Q5" s="645"/>
      <c r="R5" s="645"/>
      <c r="S5" s="645"/>
      <c r="T5" s="645"/>
      <c r="U5" s="645"/>
      <c r="V5" s="645"/>
      <c r="W5" s="645"/>
      <c r="X5" s="645"/>
      <c r="Y5" s="646"/>
      <c r="Z5" s="235"/>
    </row>
    <row r="6" spans="1:26" x14ac:dyDescent="0.25">
      <c r="A6" s="640" t="s">
        <v>233</v>
      </c>
      <c r="B6" s="642" t="s">
        <v>234</v>
      </c>
      <c r="C6" s="642" t="s">
        <v>235</v>
      </c>
      <c r="D6" s="642" t="s">
        <v>236</v>
      </c>
      <c r="E6" s="642" t="s">
        <v>237</v>
      </c>
      <c r="F6" s="668" t="s">
        <v>238</v>
      </c>
      <c r="G6" s="669"/>
      <c r="H6" s="669"/>
      <c r="I6" s="669"/>
      <c r="J6" s="642"/>
      <c r="K6" s="642"/>
      <c r="L6" s="642"/>
      <c r="M6" s="642"/>
      <c r="N6" s="642" t="s">
        <v>239</v>
      </c>
      <c r="O6" s="642"/>
      <c r="P6" s="642"/>
      <c r="Q6" s="642"/>
      <c r="R6" s="642"/>
      <c r="S6" s="642" t="s">
        <v>240</v>
      </c>
      <c r="T6" s="642"/>
      <c r="U6" s="642"/>
      <c r="V6" s="642"/>
      <c r="W6" s="642"/>
      <c r="X6" s="642"/>
      <c r="Y6" s="666"/>
      <c r="Z6" s="235"/>
    </row>
    <row r="7" spans="1:26" ht="45.75" thickBot="1" x14ac:dyDescent="0.3">
      <c r="A7" s="641" t="s">
        <v>241</v>
      </c>
      <c r="B7" s="643"/>
      <c r="C7" s="643"/>
      <c r="D7" s="643"/>
      <c r="E7" s="643"/>
      <c r="F7" s="252" t="s">
        <v>242</v>
      </c>
      <c r="G7" s="252" t="s">
        <v>243</v>
      </c>
      <c r="H7" s="252" t="s">
        <v>244</v>
      </c>
      <c r="I7" s="252" t="s">
        <v>245</v>
      </c>
      <c r="J7" s="252" t="s">
        <v>242</v>
      </c>
      <c r="K7" s="252" t="s">
        <v>243</v>
      </c>
      <c r="L7" s="252" t="s">
        <v>244</v>
      </c>
      <c r="M7" s="252" t="s">
        <v>245</v>
      </c>
      <c r="N7" s="249" t="s">
        <v>246</v>
      </c>
      <c r="O7" s="249" t="s">
        <v>247</v>
      </c>
      <c r="P7" s="249" t="s">
        <v>248</v>
      </c>
      <c r="Q7" s="249" t="s">
        <v>249</v>
      </c>
      <c r="R7" s="249" t="s">
        <v>250</v>
      </c>
      <c r="S7" s="249" t="s">
        <v>251</v>
      </c>
      <c r="T7" s="249" t="s">
        <v>252</v>
      </c>
      <c r="U7" s="249" t="s">
        <v>253</v>
      </c>
      <c r="V7" s="249" t="s">
        <v>254</v>
      </c>
      <c r="W7" s="249" t="s">
        <v>255</v>
      </c>
      <c r="X7" s="250" t="s">
        <v>256</v>
      </c>
      <c r="Y7" s="251" t="s">
        <v>257</v>
      </c>
      <c r="Z7" s="235"/>
    </row>
    <row r="8" spans="1:26" x14ac:dyDescent="0.25">
      <c r="A8" s="618">
        <v>1</v>
      </c>
      <c r="B8" s="621" t="s">
        <v>114</v>
      </c>
      <c r="C8" s="624" t="s">
        <v>258</v>
      </c>
      <c r="D8" s="247" t="s">
        <v>259</v>
      </c>
      <c r="E8" s="267">
        <v>1</v>
      </c>
      <c r="F8" s="321">
        <v>1</v>
      </c>
      <c r="G8" s="268"/>
      <c r="H8" s="258"/>
      <c r="I8" s="258"/>
      <c r="J8" s="258">
        <v>1</v>
      </c>
      <c r="K8" s="258"/>
      <c r="L8" s="258"/>
      <c r="M8" s="258"/>
      <c r="N8" s="624" t="s">
        <v>260</v>
      </c>
      <c r="O8" s="612" t="s">
        <v>261</v>
      </c>
      <c r="P8" s="612" t="s">
        <v>262</v>
      </c>
      <c r="Q8" s="614">
        <v>15700</v>
      </c>
      <c r="R8" s="614" t="s">
        <v>263</v>
      </c>
      <c r="S8" s="614">
        <v>688555</v>
      </c>
      <c r="T8" s="614" t="s">
        <v>264</v>
      </c>
      <c r="U8" s="612" t="s">
        <v>264</v>
      </c>
      <c r="V8" s="612" t="s">
        <v>264</v>
      </c>
      <c r="W8" s="612" t="s">
        <v>264</v>
      </c>
      <c r="X8" s="612" t="s">
        <v>264</v>
      </c>
      <c r="Y8" s="667">
        <v>1348372</v>
      </c>
      <c r="Z8" s="235"/>
    </row>
    <row r="9" spans="1:26" x14ac:dyDescent="0.25">
      <c r="A9" s="619"/>
      <c r="B9" s="622"/>
      <c r="C9" s="625"/>
      <c r="D9" s="248" t="s">
        <v>265</v>
      </c>
      <c r="E9" s="269">
        <v>78250769.230769232</v>
      </c>
      <c r="F9" s="322">
        <v>78250769.230769202</v>
      </c>
      <c r="G9" s="270"/>
      <c r="H9" s="245"/>
      <c r="I9" s="245"/>
      <c r="J9" s="322">
        <v>339270000</v>
      </c>
      <c r="K9" s="245"/>
      <c r="L9" s="270"/>
      <c r="M9" s="245"/>
      <c r="N9" s="625"/>
      <c r="O9" s="613"/>
      <c r="P9" s="613"/>
      <c r="Q9" s="615"/>
      <c r="R9" s="615"/>
      <c r="S9" s="615"/>
      <c r="T9" s="615"/>
      <c r="U9" s="613"/>
      <c r="V9" s="613"/>
      <c r="W9" s="613"/>
      <c r="X9" s="613"/>
      <c r="Y9" s="628"/>
      <c r="Z9" s="235"/>
    </row>
    <row r="10" spans="1:26" x14ac:dyDescent="0.25">
      <c r="A10" s="619"/>
      <c r="B10" s="622"/>
      <c r="C10" s="625"/>
      <c r="D10" s="259" t="s">
        <v>266</v>
      </c>
      <c r="E10" s="271">
        <v>0</v>
      </c>
      <c r="F10" s="315">
        <v>0</v>
      </c>
      <c r="G10" s="270"/>
      <c r="H10" s="245"/>
      <c r="I10" s="245"/>
      <c r="J10" s="245"/>
      <c r="K10" s="245"/>
      <c r="L10" s="245"/>
      <c r="M10" s="245"/>
      <c r="N10" s="625"/>
      <c r="O10" s="613"/>
      <c r="P10" s="613"/>
      <c r="Q10" s="615"/>
      <c r="R10" s="615"/>
      <c r="S10" s="615"/>
      <c r="T10" s="615"/>
      <c r="U10" s="613"/>
      <c r="V10" s="613"/>
      <c r="W10" s="613"/>
      <c r="X10" s="613"/>
      <c r="Y10" s="628"/>
      <c r="Z10" s="235"/>
    </row>
    <row r="11" spans="1:26" x14ac:dyDescent="0.25">
      <c r="A11" s="619"/>
      <c r="B11" s="622"/>
      <c r="C11" s="625"/>
      <c r="D11" s="248" t="s">
        <v>267</v>
      </c>
      <c r="E11" s="272">
        <v>0</v>
      </c>
      <c r="F11" s="281">
        <v>0</v>
      </c>
      <c r="G11" s="270"/>
      <c r="H11" s="245"/>
      <c r="I11" s="245"/>
      <c r="J11" s="245"/>
      <c r="K11" s="245"/>
      <c r="L11" s="270"/>
      <c r="M11" s="245"/>
      <c r="N11" s="625"/>
      <c r="O11" s="613"/>
      <c r="P11" s="613"/>
      <c r="Q11" s="615"/>
      <c r="R11" s="615"/>
      <c r="S11" s="615"/>
      <c r="T11" s="615"/>
      <c r="U11" s="613"/>
      <c r="V11" s="613"/>
      <c r="W11" s="613"/>
      <c r="X11" s="613"/>
      <c r="Y11" s="628"/>
      <c r="Z11" s="313">
        <v>674186</v>
      </c>
    </row>
    <row r="12" spans="1:26" x14ac:dyDescent="0.25">
      <c r="A12" s="619"/>
      <c r="B12" s="622"/>
      <c r="C12" s="625" t="s">
        <v>268</v>
      </c>
      <c r="D12" s="259" t="s">
        <v>259</v>
      </c>
      <c r="E12" s="271">
        <v>1</v>
      </c>
      <c r="F12" s="315">
        <v>1</v>
      </c>
      <c r="G12" s="270"/>
      <c r="H12" s="245"/>
      <c r="I12" s="245"/>
      <c r="J12" s="245">
        <v>1</v>
      </c>
      <c r="K12" s="245"/>
      <c r="L12" s="270"/>
      <c r="M12" s="245"/>
      <c r="N12" s="625" t="s">
        <v>260</v>
      </c>
      <c r="O12" s="613" t="s">
        <v>261</v>
      </c>
      <c r="P12" s="594" t="s">
        <v>269</v>
      </c>
      <c r="Q12" s="615">
        <v>12950</v>
      </c>
      <c r="R12" s="615" t="s">
        <v>263</v>
      </c>
      <c r="S12" s="615">
        <v>688555</v>
      </c>
      <c r="T12" s="615" t="s">
        <v>264</v>
      </c>
      <c r="U12" s="613" t="s">
        <v>264</v>
      </c>
      <c r="V12" s="613" t="s">
        <v>264</v>
      </c>
      <c r="W12" s="613" t="s">
        <v>264</v>
      </c>
      <c r="X12" s="613" t="s">
        <v>264</v>
      </c>
      <c r="Y12" s="628">
        <v>1348372</v>
      </c>
      <c r="Z12" s="235"/>
    </row>
    <row r="13" spans="1:26" x14ac:dyDescent="0.25">
      <c r="A13" s="619"/>
      <c r="B13" s="622"/>
      <c r="C13" s="625"/>
      <c r="D13" s="248" t="s">
        <v>265</v>
      </c>
      <c r="E13" s="269">
        <v>78250769.230769232</v>
      </c>
      <c r="F13" s="322">
        <v>78250769.230769232</v>
      </c>
      <c r="G13" s="270"/>
      <c r="H13" s="245"/>
      <c r="I13" s="245"/>
      <c r="J13" s="322">
        <v>339270000</v>
      </c>
      <c r="K13" s="245"/>
      <c r="L13" s="270"/>
      <c r="M13" s="245"/>
      <c r="N13" s="625"/>
      <c r="O13" s="613"/>
      <c r="P13" s="594"/>
      <c r="Q13" s="615"/>
      <c r="R13" s="615"/>
      <c r="S13" s="615"/>
      <c r="T13" s="615"/>
      <c r="U13" s="613"/>
      <c r="V13" s="613"/>
      <c r="W13" s="613"/>
      <c r="X13" s="613"/>
      <c r="Y13" s="628"/>
      <c r="Z13" s="235"/>
    </row>
    <row r="14" spans="1:26" x14ac:dyDescent="0.25">
      <c r="A14" s="619"/>
      <c r="B14" s="622"/>
      <c r="C14" s="625"/>
      <c r="D14" s="259" t="s">
        <v>266</v>
      </c>
      <c r="E14" s="271">
        <v>0</v>
      </c>
      <c r="F14" s="315">
        <v>0</v>
      </c>
      <c r="G14" s="270"/>
      <c r="H14" s="245"/>
      <c r="I14" s="245"/>
      <c r="J14" s="245"/>
      <c r="K14" s="245"/>
      <c r="L14" s="270"/>
      <c r="M14" s="245"/>
      <c r="N14" s="625"/>
      <c r="O14" s="613"/>
      <c r="P14" s="594"/>
      <c r="Q14" s="615"/>
      <c r="R14" s="615"/>
      <c r="S14" s="615"/>
      <c r="T14" s="615"/>
      <c r="U14" s="613"/>
      <c r="V14" s="613"/>
      <c r="W14" s="613"/>
      <c r="X14" s="613"/>
      <c r="Y14" s="628"/>
      <c r="Z14" s="235"/>
    </row>
    <row r="15" spans="1:26" x14ac:dyDescent="0.25">
      <c r="A15" s="619"/>
      <c r="B15" s="622"/>
      <c r="C15" s="625"/>
      <c r="D15" s="248" t="s">
        <v>267</v>
      </c>
      <c r="E15" s="272">
        <v>0</v>
      </c>
      <c r="F15" s="281">
        <v>0</v>
      </c>
      <c r="G15" s="270"/>
      <c r="H15" s="245"/>
      <c r="I15" s="245"/>
      <c r="J15" s="245"/>
      <c r="K15" s="245"/>
      <c r="L15" s="270"/>
      <c r="M15" s="245"/>
      <c r="N15" s="625"/>
      <c r="O15" s="613"/>
      <c r="P15" s="594"/>
      <c r="Q15" s="615"/>
      <c r="R15" s="615"/>
      <c r="S15" s="615"/>
      <c r="T15" s="615"/>
      <c r="U15" s="613"/>
      <c r="V15" s="613"/>
      <c r="W15" s="613"/>
      <c r="X15" s="613"/>
      <c r="Y15" s="628"/>
      <c r="Z15" s="235"/>
    </row>
    <row r="16" spans="1:26" x14ac:dyDescent="0.25">
      <c r="A16" s="619"/>
      <c r="B16" s="622"/>
      <c r="C16" s="625" t="s">
        <v>270</v>
      </c>
      <c r="D16" s="259" t="s">
        <v>259</v>
      </c>
      <c r="E16" s="271">
        <v>1</v>
      </c>
      <c r="F16" s="323">
        <v>1</v>
      </c>
      <c r="G16" s="270"/>
      <c r="H16" s="245"/>
      <c r="I16" s="245"/>
      <c r="J16" s="245"/>
      <c r="K16" s="245"/>
      <c r="L16" s="270"/>
      <c r="M16" s="245"/>
      <c r="N16" s="638" t="s">
        <v>271</v>
      </c>
      <c r="O16" s="613" t="s">
        <v>261</v>
      </c>
      <c r="P16" s="625" t="s">
        <v>272</v>
      </c>
      <c r="Q16" s="638">
        <v>1254</v>
      </c>
      <c r="R16" s="639" t="s">
        <v>273</v>
      </c>
      <c r="S16" s="629">
        <v>254310</v>
      </c>
      <c r="T16" s="615" t="s">
        <v>264</v>
      </c>
      <c r="U16" s="613" t="s">
        <v>264</v>
      </c>
      <c r="V16" s="613" t="s">
        <v>264</v>
      </c>
      <c r="W16" s="613" t="s">
        <v>264</v>
      </c>
      <c r="X16" s="613" t="s">
        <v>264</v>
      </c>
      <c r="Y16" s="637">
        <v>476184</v>
      </c>
      <c r="Z16" s="235"/>
    </row>
    <row r="17" spans="1:26" x14ac:dyDescent="0.25">
      <c r="A17" s="619"/>
      <c r="B17" s="622"/>
      <c r="C17" s="625"/>
      <c r="D17" s="248" t="s">
        <v>265</v>
      </c>
      <c r="E17" s="269">
        <v>78250769.230769232</v>
      </c>
      <c r="F17" s="324">
        <v>78250769.230769202</v>
      </c>
      <c r="G17" s="270"/>
      <c r="H17" s="245"/>
      <c r="I17" s="245"/>
      <c r="J17" s="245"/>
      <c r="K17" s="245"/>
      <c r="L17" s="270"/>
      <c r="M17" s="245"/>
      <c r="N17" s="638"/>
      <c r="O17" s="613"/>
      <c r="P17" s="625"/>
      <c r="Q17" s="638"/>
      <c r="R17" s="638"/>
      <c r="S17" s="625"/>
      <c r="T17" s="615"/>
      <c r="U17" s="613"/>
      <c r="V17" s="613"/>
      <c r="W17" s="613"/>
      <c r="X17" s="613"/>
      <c r="Y17" s="637"/>
      <c r="Z17" s="235"/>
    </row>
    <row r="18" spans="1:26" x14ac:dyDescent="0.25">
      <c r="A18" s="619"/>
      <c r="B18" s="622"/>
      <c r="C18" s="625"/>
      <c r="D18" s="259" t="s">
        <v>266</v>
      </c>
      <c r="E18" s="271">
        <v>0</v>
      </c>
      <c r="F18" s="315">
        <v>0</v>
      </c>
      <c r="G18" s="270"/>
      <c r="H18" s="245"/>
      <c r="I18" s="245"/>
      <c r="J18" s="245"/>
      <c r="K18" s="245"/>
      <c r="L18" s="270"/>
      <c r="M18" s="245"/>
      <c r="N18" s="638"/>
      <c r="O18" s="613"/>
      <c r="P18" s="625"/>
      <c r="Q18" s="638"/>
      <c r="R18" s="638"/>
      <c r="S18" s="625"/>
      <c r="T18" s="615"/>
      <c r="U18" s="613"/>
      <c r="V18" s="613"/>
      <c r="W18" s="613"/>
      <c r="X18" s="613"/>
      <c r="Y18" s="637"/>
      <c r="Z18" s="235"/>
    </row>
    <row r="19" spans="1:26" x14ac:dyDescent="0.25">
      <c r="A19" s="619"/>
      <c r="B19" s="622"/>
      <c r="C19" s="625"/>
      <c r="D19" s="248" t="s">
        <v>267</v>
      </c>
      <c r="E19" s="272">
        <v>0</v>
      </c>
      <c r="F19" s="281">
        <v>0</v>
      </c>
      <c r="G19" s="270"/>
      <c r="H19" s="245"/>
      <c r="I19" s="245"/>
      <c r="J19" s="245"/>
      <c r="K19" s="245"/>
      <c r="L19" s="270"/>
      <c r="M19" s="245"/>
      <c r="N19" s="638"/>
      <c r="O19" s="613"/>
      <c r="P19" s="625"/>
      <c r="Q19" s="638"/>
      <c r="R19" s="638"/>
      <c r="S19" s="625"/>
      <c r="T19" s="615"/>
      <c r="U19" s="613"/>
      <c r="V19" s="613"/>
      <c r="W19" s="613"/>
      <c r="X19" s="613"/>
      <c r="Y19" s="637"/>
      <c r="Z19" s="235"/>
    </row>
    <row r="20" spans="1:26" x14ac:dyDescent="0.25">
      <c r="A20" s="619"/>
      <c r="B20" s="622"/>
      <c r="C20" s="625" t="s">
        <v>274</v>
      </c>
      <c r="D20" s="259" t="s">
        <v>259</v>
      </c>
      <c r="E20" s="271">
        <v>1</v>
      </c>
      <c r="F20" s="315">
        <v>1</v>
      </c>
      <c r="G20" s="270"/>
      <c r="H20" s="245"/>
      <c r="I20" s="245"/>
      <c r="J20" s="245"/>
      <c r="K20" s="245"/>
      <c r="L20" s="270"/>
      <c r="M20" s="245"/>
      <c r="N20" s="625" t="s">
        <v>275</v>
      </c>
      <c r="O20" s="613" t="s">
        <v>261</v>
      </c>
      <c r="P20" s="625" t="s">
        <v>276</v>
      </c>
      <c r="Q20" s="638">
        <v>13900</v>
      </c>
      <c r="R20" s="639" t="s">
        <v>277</v>
      </c>
      <c r="S20" s="629">
        <v>458421</v>
      </c>
      <c r="T20" s="615" t="s">
        <v>264</v>
      </c>
      <c r="U20" s="613" t="s">
        <v>264</v>
      </c>
      <c r="V20" s="613" t="s">
        <v>264</v>
      </c>
      <c r="W20" s="613" t="s">
        <v>264</v>
      </c>
      <c r="X20" s="613" t="s">
        <v>264</v>
      </c>
      <c r="Y20" s="628">
        <v>887886</v>
      </c>
      <c r="Z20" s="313">
        <v>443943</v>
      </c>
    </row>
    <row r="21" spans="1:26" x14ac:dyDescent="0.25">
      <c r="A21" s="619"/>
      <c r="B21" s="622"/>
      <c r="C21" s="625"/>
      <c r="D21" s="248" t="s">
        <v>265</v>
      </c>
      <c r="E21" s="269">
        <v>78250769.230769232</v>
      </c>
      <c r="F21" s="322">
        <v>78250769.230769232</v>
      </c>
      <c r="G21" s="270"/>
      <c r="H21" s="245"/>
      <c r="I21" s="245"/>
      <c r="J21" s="245"/>
      <c r="K21" s="245"/>
      <c r="L21" s="270"/>
      <c r="M21" s="245"/>
      <c r="N21" s="625"/>
      <c r="O21" s="613"/>
      <c r="P21" s="625"/>
      <c r="Q21" s="638"/>
      <c r="R21" s="638"/>
      <c r="S21" s="625"/>
      <c r="T21" s="615"/>
      <c r="U21" s="613"/>
      <c r="V21" s="613"/>
      <c r="W21" s="613"/>
      <c r="X21" s="613"/>
      <c r="Y21" s="628"/>
      <c r="Z21" s="235"/>
    </row>
    <row r="22" spans="1:26" x14ac:dyDescent="0.25">
      <c r="A22" s="619"/>
      <c r="B22" s="622"/>
      <c r="C22" s="625"/>
      <c r="D22" s="259" t="s">
        <v>266</v>
      </c>
      <c r="E22" s="271">
        <v>0</v>
      </c>
      <c r="F22" s="315">
        <v>0</v>
      </c>
      <c r="G22" s="270"/>
      <c r="H22" s="245"/>
      <c r="I22" s="245"/>
      <c r="J22" s="245"/>
      <c r="K22" s="245"/>
      <c r="L22" s="270"/>
      <c r="M22" s="245"/>
      <c r="N22" s="625"/>
      <c r="O22" s="613"/>
      <c r="P22" s="625"/>
      <c r="Q22" s="638"/>
      <c r="R22" s="638"/>
      <c r="S22" s="625"/>
      <c r="T22" s="615"/>
      <c r="U22" s="613"/>
      <c r="V22" s="613"/>
      <c r="W22" s="613"/>
      <c r="X22" s="613"/>
      <c r="Y22" s="628"/>
      <c r="Z22" s="235"/>
    </row>
    <row r="23" spans="1:26" x14ac:dyDescent="0.25">
      <c r="A23" s="619"/>
      <c r="B23" s="622"/>
      <c r="C23" s="625"/>
      <c r="D23" s="248" t="s">
        <v>267</v>
      </c>
      <c r="E23" s="272">
        <v>0</v>
      </c>
      <c r="F23" s="281">
        <v>0</v>
      </c>
      <c r="G23" s="270"/>
      <c r="H23" s="245"/>
      <c r="I23" s="245"/>
      <c r="J23" s="245"/>
      <c r="K23" s="245"/>
      <c r="L23" s="270"/>
      <c r="M23" s="245"/>
      <c r="N23" s="625"/>
      <c r="O23" s="613"/>
      <c r="P23" s="625"/>
      <c r="Q23" s="638"/>
      <c r="R23" s="638"/>
      <c r="S23" s="625"/>
      <c r="T23" s="615"/>
      <c r="U23" s="613"/>
      <c r="V23" s="613"/>
      <c r="W23" s="613"/>
      <c r="X23" s="613"/>
      <c r="Y23" s="628"/>
      <c r="Z23" s="235"/>
    </row>
    <row r="24" spans="1:26" x14ac:dyDescent="0.25">
      <c r="A24" s="619"/>
      <c r="B24" s="622"/>
      <c r="C24" s="625" t="s">
        <v>278</v>
      </c>
      <c r="D24" s="259" t="s">
        <v>259</v>
      </c>
      <c r="E24" s="271">
        <v>1</v>
      </c>
      <c r="F24" s="315">
        <v>1</v>
      </c>
      <c r="G24" s="270"/>
      <c r="H24" s="245"/>
      <c r="I24" s="245"/>
      <c r="J24" s="245"/>
      <c r="K24" s="245"/>
      <c r="L24" s="270"/>
      <c r="M24" s="245"/>
      <c r="N24" s="625" t="s">
        <v>275</v>
      </c>
      <c r="O24" s="613" t="s">
        <v>261</v>
      </c>
      <c r="P24" s="625" t="s">
        <v>279</v>
      </c>
      <c r="Q24" s="615">
        <v>15700</v>
      </c>
      <c r="R24" s="639" t="s">
        <v>277</v>
      </c>
      <c r="S24" s="629">
        <v>458421</v>
      </c>
      <c r="T24" s="615" t="s">
        <v>264</v>
      </c>
      <c r="U24" s="613" t="s">
        <v>264</v>
      </c>
      <c r="V24" s="613" t="s">
        <v>264</v>
      </c>
      <c r="W24" s="613" t="s">
        <v>264</v>
      </c>
      <c r="X24" s="613" t="s">
        <v>264</v>
      </c>
      <c r="Y24" s="628">
        <v>887886</v>
      </c>
      <c r="Z24" s="235"/>
    </row>
    <row r="25" spans="1:26" x14ac:dyDescent="0.25">
      <c r="A25" s="619"/>
      <c r="B25" s="622"/>
      <c r="C25" s="625"/>
      <c r="D25" s="248" t="s">
        <v>265</v>
      </c>
      <c r="E25" s="269">
        <v>78250769.230769232</v>
      </c>
      <c r="F25" s="322">
        <v>78250769.230769232</v>
      </c>
      <c r="G25" s="270"/>
      <c r="H25" s="245"/>
      <c r="I25" s="245"/>
      <c r="J25" s="245"/>
      <c r="K25" s="245"/>
      <c r="L25" s="270"/>
      <c r="M25" s="245"/>
      <c r="N25" s="625"/>
      <c r="O25" s="613"/>
      <c r="P25" s="625"/>
      <c r="Q25" s="615"/>
      <c r="R25" s="638"/>
      <c r="S25" s="625"/>
      <c r="T25" s="615"/>
      <c r="U25" s="613"/>
      <c r="V25" s="613"/>
      <c r="W25" s="613"/>
      <c r="X25" s="613"/>
      <c r="Y25" s="628"/>
      <c r="Z25" s="235"/>
    </row>
    <row r="26" spans="1:26" x14ac:dyDescent="0.25">
      <c r="A26" s="619"/>
      <c r="B26" s="622"/>
      <c r="C26" s="625"/>
      <c r="D26" s="259" t="s">
        <v>266</v>
      </c>
      <c r="E26" s="271">
        <v>0</v>
      </c>
      <c r="F26" s="315">
        <v>0</v>
      </c>
      <c r="G26" s="270"/>
      <c r="H26" s="245"/>
      <c r="I26" s="245"/>
      <c r="J26" s="245"/>
      <c r="K26" s="245"/>
      <c r="L26" s="270"/>
      <c r="M26" s="245"/>
      <c r="N26" s="625"/>
      <c r="O26" s="613"/>
      <c r="P26" s="625"/>
      <c r="Q26" s="615"/>
      <c r="R26" s="638"/>
      <c r="S26" s="625"/>
      <c r="T26" s="615"/>
      <c r="U26" s="613"/>
      <c r="V26" s="613"/>
      <c r="W26" s="613"/>
      <c r="X26" s="613"/>
      <c r="Y26" s="628"/>
      <c r="Z26" s="235"/>
    </row>
    <row r="27" spans="1:26" x14ac:dyDescent="0.25">
      <c r="A27" s="619"/>
      <c r="B27" s="622"/>
      <c r="C27" s="625"/>
      <c r="D27" s="248" t="s">
        <v>267</v>
      </c>
      <c r="E27" s="272">
        <v>0</v>
      </c>
      <c r="F27" s="281">
        <v>0</v>
      </c>
      <c r="G27" s="270"/>
      <c r="H27" s="245"/>
      <c r="I27" s="245"/>
      <c r="J27" s="245"/>
      <c r="K27" s="245"/>
      <c r="L27" s="270"/>
      <c r="M27" s="245"/>
      <c r="N27" s="625"/>
      <c r="O27" s="613"/>
      <c r="P27" s="625"/>
      <c r="Q27" s="615"/>
      <c r="R27" s="638"/>
      <c r="S27" s="625"/>
      <c r="T27" s="615"/>
      <c r="U27" s="613"/>
      <c r="V27" s="613"/>
      <c r="W27" s="613"/>
      <c r="X27" s="613"/>
      <c r="Y27" s="628"/>
      <c r="Z27" s="235"/>
    </row>
    <row r="28" spans="1:26" x14ac:dyDescent="0.25">
      <c r="A28" s="619"/>
      <c r="B28" s="622"/>
      <c r="C28" s="625" t="s">
        <v>280</v>
      </c>
      <c r="D28" s="259" t="s">
        <v>259</v>
      </c>
      <c r="E28" s="271">
        <v>1</v>
      </c>
      <c r="F28" s="315">
        <v>1</v>
      </c>
      <c r="G28" s="270"/>
      <c r="H28" s="245"/>
      <c r="I28" s="245"/>
      <c r="J28" s="245"/>
      <c r="K28" s="245"/>
      <c r="L28" s="270"/>
      <c r="M28" s="245"/>
      <c r="N28" s="625" t="s">
        <v>281</v>
      </c>
      <c r="O28" s="613" t="s">
        <v>261</v>
      </c>
      <c r="P28" s="625" t="s">
        <v>282</v>
      </c>
      <c r="Q28" s="615">
        <v>12950</v>
      </c>
      <c r="R28" s="639" t="s">
        <v>283</v>
      </c>
      <c r="S28" s="629">
        <v>133823</v>
      </c>
      <c r="T28" s="615" t="s">
        <v>264</v>
      </c>
      <c r="U28" s="613" t="s">
        <v>264</v>
      </c>
      <c r="V28" s="613" t="s">
        <v>264</v>
      </c>
      <c r="W28" s="613" t="s">
        <v>264</v>
      </c>
      <c r="X28" s="613" t="s">
        <v>264</v>
      </c>
      <c r="Y28" s="628">
        <v>273396</v>
      </c>
      <c r="Z28" s="235"/>
    </row>
    <row r="29" spans="1:26" x14ac:dyDescent="0.25">
      <c r="A29" s="619"/>
      <c r="B29" s="622"/>
      <c r="C29" s="625"/>
      <c r="D29" s="248" t="s">
        <v>265</v>
      </c>
      <c r="E29" s="269">
        <v>78250769.230769232</v>
      </c>
      <c r="F29" s="322">
        <v>78250769.230769202</v>
      </c>
      <c r="G29" s="270"/>
      <c r="H29" s="245"/>
      <c r="I29" s="245"/>
      <c r="J29" s="245"/>
      <c r="K29" s="245"/>
      <c r="L29" s="270"/>
      <c r="M29" s="245"/>
      <c r="N29" s="625"/>
      <c r="O29" s="613"/>
      <c r="P29" s="625"/>
      <c r="Q29" s="615"/>
      <c r="R29" s="638"/>
      <c r="S29" s="625"/>
      <c r="T29" s="615"/>
      <c r="U29" s="613"/>
      <c r="V29" s="613"/>
      <c r="W29" s="613"/>
      <c r="X29" s="613"/>
      <c r="Y29" s="628"/>
      <c r="Z29" s="235"/>
    </row>
    <row r="30" spans="1:26" x14ac:dyDescent="0.25">
      <c r="A30" s="619"/>
      <c r="B30" s="622"/>
      <c r="C30" s="625"/>
      <c r="D30" s="259" t="s">
        <v>266</v>
      </c>
      <c r="E30" s="271">
        <v>0</v>
      </c>
      <c r="F30" s="315">
        <v>0</v>
      </c>
      <c r="G30" s="270"/>
      <c r="H30" s="245"/>
      <c r="I30" s="245"/>
      <c r="J30" s="245"/>
      <c r="K30" s="245"/>
      <c r="L30" s="270"/>
      <c r="M30" s="245"/>
      <c r="N30" s="625"/>
      <c r="O30" s="613"/>
      <c r="P30" s="625"/>
      <c r="Q30" s="615"/>
      <c r="R30" s="638"/>
      <c r="S30" s="625"/>
      <c r="T30" s="615"/>
      <c r="U30" s="613"/>
      <c r="V30" s="613"/>
      <c r="W30" s="613"/>
      <c r="X30" s="613"/>
      <c r="Y30" s="628"/>
      <c r="Z30" s="235"/>
    </row>
    <row r="31" spans="1:26" x14ac:dyDescent="0.25">
      <c r="A31" s="619"/>
      <c r="B31" s="622"/>
      <c r="C31" s="625"/>
      <c r="D31" s="248" t="s">
        <v>267</v>
      </c>
      <c r="E31" s="272">
        <v>0</v>
      </c>
      <c r="F31" s="281">
        <v>0</v>
      </c>
      <c r="G31" s="270"/>
      <c r="H31" s="245"/>
      <c r="I31" s="245"/>
      <c r="J31" s="245"/>
      <c r="K31" s="245"/>
      <c r="L31" s="270"/>
      <c r="M31" s="245"/>
      <c r="N31" s="625"/>
      <c r="O31" s="613"/>
      <c r="P31" s="625"/>
      <c r="Q31" s="615"/>
      <c r="R31" s="638"/>
      <c r="S31" s="625"/>
      <c r="T31" s="615"/>
      <c r="U31" s="613"/>
      <c r="V31" s="613"/>
      <c r="W31" s="613"/>
      <c r="X31" s="613"/>
      <c r="Y31" s="628"/>
      <c r="Z31" s="235"/>
    </row>
    <row r="32" spans="1:26" x14ac:dyDescent="0.25">
      <c r="A32" s="619"/>
      <c r="B32" s="622"/>
      <c r="C32" s="625" t="s">
        <v>284</v>
      </c>
      <c r="D32" s="259" t="s">
        <v>259</v>
      </c>
      <c r="E32" s="271">
        <v>1</v>
      </c>
      <c r="F32" s="315">
        <v>1</v>
      </c>
      <c r="G32" s="270"/>
      <c r="H32" s="245"/>
      <c r="I32" s="245"/>
      <c r="J32" s="245"/>
      <c r="K32" s="245"/>
      <c r="L32" s="270"/>
      <c r="M32" s="245"/>
      <c r="N32" s="625" t="s">
        <v>285</v>
      </c>
      <c r="O32" s="613" t="s">
        <v>261</v>
      </c>
      <c r="P32" s="625" t="s">
        <v>286</v>
      </c>
      <c r="Q32" s="638">
        <v>1254</v>
      </c>
      <c r="R32" s="639" t="s">
        <v>287</v>
      </c>
      <c r="S32" s="629">
        <v>46438</v>
      </c>
      <c r="T32" s="615" t="s">
        <v>264</v>
      </c>
      <c r="U32" s="613" t="s">
        <v>264</v>
      </c>
      <c r="V32" s="613" t="s">
        <v>264</v>
      </c>
      <c r="W32" s="613" t="s">
        <v>264</v>
      </c>
      <c r="X32" s="613" t="s">
        <v>264</v>
      </c>
      <c r="Y32" s="637">
        <v>92490</v>
      </c>
      <c r="Z32" s="235"/>
    </row>
    <row r="33" spans="1:26" x14ac:dyDescent="0.25">
      <c r="A33" s="619"/>
      <c r="B33" s="622"/>
      <c r="C33" s="625"/>
      <c r="D33" s="248" t="s">
        <v>265</v>
      </c>
      <c r="E33" s="269">
        <v>78250769.230769232</v>
      </c>
      <c r="F33" s="322">
        <v>78250769.230769232</v>
      </c>
      <c r="G33" s="270"/>
      <c r="H33" s="245"/>
      <c r="I33" s="245"/>
      <c r="J33" s="245"/>
      <c r="K33" s="245"/>
      <c r="L33" s="270"/>
      <c r="M33" s="245"/>
      <c r="N33" s="625"/>
      <c r="O33" s="613"/>
      <c r="P33" s="625"/>
      <c r="Q33" s="638"/>
      <c r="R33" s="638"/>
      <c r="S33" s="625"/>
      <c r="T33" s="615"/>
      <c r="U33" s="613"/>
      <c r="V33" s="613"/>
      <c r="W33" s="613"/>
      <c r="X33" s="613"/>
      <c r="Y33" s="637"/>
      <c r="Z33" s="235"/>
    </row>
    <row r="34" spans="1:26" x14ac:dyDescent="0.25">
      <c r="A34" s="619"/>
      <c r="B34" s="622"/>
      <c r="C34" s="625"/>
      <c r="D34" s="259" t="s">
        <v>266</v>
      </c>
      <c r="E34" s="271">
        <v>0</v>
      </c>
      <c r="F34" s="315">
        <v>0</v>
      </c>
      <c r="G34" s="270"/>
      <c r="H34" s="245"/>
      <c r="I34" s="245"/>
      <c r="J34" s="245"/>
      <c r="K34" s="245"/>
      <c r="L34" s="270"/>
      <c r="M34" s="245"/>
      <c r="N34" s="625"/>
      <c r="O34" s="613"/>
      <c r="P34" s="625"/>
      <c r="Q34" s="638"/>
      <c r="R34" s="638"/>
      <c r="S34" s="625"/>
      <c r="T34" s="615"/>
      <c r="U34" s="613"/>
      <c r="V34" s="613"/>
      <c r="W34" s="613"/>
      <c r="X34" s="613"/>
      <c r="Y34" s="637"/>
      <c r="Z34" s="235"/>
    </row>
    <row r="35" spans="1:26" x14ac:dyDescent="0.25">
      <c r="A35" s="619"/>
      <c r="B35" s="622"/>
      <c r="C35" s="625"/>
      <c r="D35" s="248" t="s">
        <v>267</v>
      </c>
      <c r="E35" s="272">
        <v>0</v>
      </c>
      <c r="F35" s="281">
        <v>0</v>
      </c>
      <c r="G35" s="270"/>
      <c r="H35" s="245"/>
      <c r="I35" s="245"/>
      <c r="J35" s="245"/>
      <c r="K35" s="245"/>
      <c r="L35" s="270"/>
      <c r="M35" s="245"/>
      <c r="N35" s="625"/>
      <c r="O35" s="613"/>
      <c r="P35" s="625"/>
      <c r="Q35" s="638"/>
      <c r="R35" s="638"/>
      <c r="S35" s="625"/>
      <c r="T35" s="615"/>
      <c r="U35" s="613"/>
      <c r="V35" s="613"/>
      <c r="W35" s="613"/>
      <c r="X35" s="613"/>
      <c r="Y35" s="637"/>
      <c r="Z35" s="235"/>
    </row>
    <row r="36" spans="1:26" x14ac:dyDescent="0.25">
      <c r="A36" s="619"/>
      <c r="B36" s="622"/>
      <c r="C36" s="625" t="s">
        <v>288</v>
      </c>
      <c r="D36" s="259" t="s">
        <v>259</v>
      </c>
      <c r="E36" s="271">
        <v>1</v>
      </c>
      <c r="F36" s="315">
        <v>1</v>
      </c>
      <c r="G36" s="270"/>
      <c r="H36" s="245"/>
      <c r="I36" s="245"/>
      <c r="J36" s="245"/>
      <c r="K36" s="245"/>
      <c r="L36" s="270"/>
      <c r="M36" s="245"/>
      <c r="N36" s="625" t="s">
        <v>289</v>
      </c>
      <c r="O36" s="613" t="s">
        <v>261</v>
      </c>
      <c r="P36" s="625" t="s">
        <v>290</v>
      </c>
      <c r="Q36" s="615">
        <v>15700</v>
      </c>
      <c r="R36" s="639" t="s">
        <v>291</v>
      </c>
      <c r="S36" s="629">
        <v>109526</v>
      </c>
      <c r="T36" s="615" t="s">
        <v>264</v>
      </c>
      <c r="U36" s="613" t="s">
        <v>264</v>
      </c>
      <c r="V36" s="613" t="s">
        <v>264</v>
      </c>
      <c r="W36" s="613" t="s">
        <v>264</v>
      </c>
      <c r="X36" s="613" t="s">
        <v>264</v>
      </c>
      <c r="Y36" s="628">
        <v>215191</v>
      </c>
      <c r="Z36" s="235"/>
    </row>
    <row r="37" spans="1:26" x14ac:dyDescent="0.25">
      <c r="A37" s="619"/>
      <c r="B37" s="622"/>
      <c r="C37" s="625"/>
      <c r="D37" s="248" t="s">
        <v>265</v>
      </c>
      <c r="E37" s="269">
        <v>78250769.230769232</v>
      </c>
      <c r="F37" s="322">
        <v>78250769.230769202</v>
      </c>
      <c r="G37" s="270"/>
      <c r="H37" s="245"/>
      <c r="I37" s="245"/>
      <c r="J37" s="245"/>
      <c r="K37" s="245"/>
      <c r="L37" s="270"/>
      <c r="M37" s="245"/>
      <c r="N37" s="625"/>
      <c r="O37" s="613"/>
      <c r="P37" s="625"/>
      <c r="Q37" s="615"/>
      <c r="R37" s="638"/>
      <c r="S37" s="625"/>
      <c r="T37" s="615"/>
      <c r="U37" s="613"/>
      <c r="V37" s="613"/>
      <c r="W37" s="613"/>
      <c r="X37" s="613"/>
      <c r="Y37" s="628"/>
      <c r="Z37" s="235"/>
    </row>
    <row r="38" spans="1:26" x14ac:dyDescent="0.25">
      <c r="A38" s="619"/>
      <c r="B38" s="622"/>
      <c r="C38" s="625"/>
      <c r="D38" s="259" t="s">
        <v>266</v>
      </c>
      <c r="E38" s="271">
        <v>0</v>
      </c>
      <c r="F38" s="315">
        <v>0</v>
      </c>
      <c r="G38" s="270"/>
      <c r="H38" s="245"/>
      <c r="I38" s="245"/>
      <c r="J38" s="245"/>
      <c r="K38" s="245"/>
      <c r="L38" s="270"/>
      <c r="M38" s="245"/>
      <c r="N38" s="625"/>
      <c r="O38" s="613"/>
      <c r="P38" s="625"/>
      <c r="Q38" s="615"/>
      <c r="R38" s="638"/>
      <c r="S38" s="625"/>
      <c r="T38" s="615"/>
      <c r="U38" s="613"/>
      <c r="V38" s="613"/>
      <c r="W38" s="613"/>
      <c r="X38" s="613"/>
      <c r="Y38" s="628"/>
      <c r="Z38" s="235"/>
    </row>
    <row r="39" spans="1:26" x14ac:dyDescent="0.25">
      <c r="A39" s="619"/>
      <c r="B39" s="622"/>
      <c r="C39" s="625"/>
      <c r="D39" s="248" t="s">
        <v>267</v>
      </c>
      <c r="E39" s="272">
        <v>0</v>
      </c>
      <c r="F39" s="281">
        <v>0</v>
      </c>
      <c r="G39" s="270"/>
      <c r="H39" s="245"/>
      <c r="I39" s="245"/>
      <c r="J39" s="245"/>
      <c r="K39" s="245"/>
      <c r="L39" s="270"/>
      <c r="M39" s="245"/>
      <c r="N39" s="625"/>
      <c r="O39" s="613"/>
      <c r="P39" s="625"/>
      <c r="Q39" s="615"/>
      <c r="R39" s="638"/>
      <c r="S39" s="625"/>
      <c r="T39" s="615"/>
      <c r="U39" s="613"/>
      <c r="V39" s="613"/>
      <c r="W39" s="613"/>
      <c r="X39" s="613"/>
      <c r="Y39" s="628"/>
      <c r="Z39" s="235"/>
    </row>
    <row r="40" spans="1:26" x14ac:dyDescent="0.25">
      <c r="A40" s="619"/>
      <c r="B40" s="622"/>
      <c r="C40" s="625" t="s">
        <v>292</v>
      </c>
      <c r="D40" s="259" t="s">
        <v>259</v>
      </c>
      <c r="E40" s="271">
        <v>1</v>
      </c>
      <c r="F40" s="315">
        <v>1</v>
      </c>
      <c r="G40" s="270"/>
      <c r="H40" s="245"/>
      <c r="I40" s="245"/>
      <c r="J40" s="245"/>
      <c r="K40" s="245"/>
      <c r="L40" s="270"/>
      <c r="M40" s="245"/>
      <c r="N40" s="625" t="s">
        <v>293</v>
      </c>
      <c r="O40" s="613" t="s">
        <v>261</v>
      </c>
      <c r="P40" s="625" t="s">
        <v>294</v>
      </c>
      <c r="Q40" s="615">
        <v>12950</v>
      </c>
      <c r="R40" s="639" t="s">
        <v>295</v>
      </c>
      <c r="S40" s="629">
        <v>629715</v>
      </c>
      <c r="T40" s="615" t="s">
        <v>264</v>
      </c>
      <c r="U40" s="613" t="s">
        <v>264</v>
      </c>
      <c r="V40" s="613" t="s">
        <v>264</v>
      </c>
      <c r="W40" s="613" t="s">
        <v>264</v>
      </c>
      <c r="X40" s="613" t="s">
        <v>264</v>
      </c>
      <c r="Y40" s="637">
        <v>1252014</v>
      </c>
      <c r="Z40" s="313">
        <v>626007</v>
      </c>
    </row>
    <row r="41" spans="1:26" x14ac:dyDescent="0.25">
      <c r="A41" s="619"/>
      <c r="B41" s="622"/>
      <c r="C41" s="625"/>
      <c r="D41" s="248" t="s">
        <v>265</v>
      </c>
      <c r="E41" s="269">
        <v>78250769.230769232</v>
      </c>
      <c r="F41" s="322">
        <v>78250769.230769232</v>
      </c>
      <c r="G41" s="270"/>
      <c r="H41" s="245"/>
      <c r="I41" s="245"/>
      <c r="J41" s="245"/>
      <c r="K41" s="245"/>
      <c r="L41" s="270"/>
      <c r="M41" s="245"/>
      <c r="N41" s="625"/>
      <c r="O41" s="613"/>
      <c r="P41" s="625"/>
      <c r="Q41" s="615"/>
      <c r="R41" s="638"/>
      <c r="S41" s="625"/>
      <c r="T41" s="615"/>
      <c r="U41" s="613"/>
      <c r="V41" s="613"/>
      <c r="W41" s="613"/>
      <c r="X41" s="613"/>
      <c r="Y41" s="637"/>
      <c r="Z41" s="235"/>
    </row>
    <row r="42" spans="1:26" x14ac:dyDescent="0.25">
      <c r="A42" s="619"/>
      <c r="B42" s="622"/>
      <c r="C42" s="625"/>
      <c r="D42" s="259" t="s">
        <v>266</v>
      </c>
      <c r="E42" s="271">
        <v>0</v>
      </c>
      <c r="F42" s="315">
        <v>0</v>
      </c>
      <c r="G42" s="270"/>
      <c r="H42" s="245"/>
      <c r="I42" s="245"/>
      <c r="J42" s="245"/>
      <c r="K42" s="245"/>
      <c r="L42" s="270"/>
      <c r="M42" s="245"/>
      <c r="N42" s="625"/>
      <c r="O42" s="613"/>
      <c r="P42" s="625"/>
      <c r="Q42" s="615"/>
      <c r="R42" s="638"/>
      <c r="S42" s="625"/>
      <c r="T42" s="615"/>
      <c r="U42" s="613"/>
      <c r="V42" s="613"/>
      <c r="W42" s="613"/>
      <c r="X42" s="613"/>
      <c r="Y42" s="637"/>
      <c r="Z42" s="235"/>
    </row>
    <row r="43" spans="1:26" x14ac:dyDescent="0.25">
      <c r="A43" s="619"/>
      <c r="B43" s="622"/>
      <c r="C43" s="625"/>
      <c r="D43" s="248" t="s">
        <v>267</v>
      </c>
      <c r="E43" s="272">
        <v>0</v>
      </c>
      <c r="F43" s="281">
        <v>0</v>
      </c>
      <c r="G43" s="270"/>
      <c r="H43" s="245"/>
      <c r="I43" s="245"/>
      <c r="J43" s="245"/>
      <c r="K43" s="245"/>
      <c r="L43" s="270"/>
      <c r="M43" s="245"/>
      <c r="N43" s="625"/>
      <c r="O43" s="613"/>
      <c r="P43" s="625"/>
      <c r="Q43" s="615"/>
      <c r="R43" s="638"/>
      <c r="S43" s="625"/>
      <c r="T43" s="615"/>
      <c r="U43" s="613"/>
      <c r="V43" s="613"/>
      <c r="W43" s="613"/>
      <c r="X43" s="613"/>
      <c r="Y43" s="637"/>
      <c r="Z43" s="235"/>
    </row>
    <row r="44" spans="1:26" x14ac:dyDescent="0.25">
      <c r="A44" s="619"/>
      <c r="B44" s="622"/>
      <c r="C44" s="625" t="s">
        <v>296</v>
      </c>
      <c r="D44" s="259" t="s">
        <v>259</v>
      </c>
      <c r="E44" s="271">
        <v>1</v>
      </c>
      <c r="F44" s="315">
        <v>1</v>
      </c>
      <c r="G44" s="270"/>
      <c r="H44" s="245"/>
      <c r="I44" s="245"/>
      <c r="J44" s="245"/>
      <c r="K44" s="245"/>
      <c r="L44" s="270"/>
      <c r="M44" s="245"/>
      <c r="N44" s="625" t="s">
        <v>293</v>
      </c>
      <c r="O44" s="613" t="s">
        <v>261</v>
      </c>
      <c r="P44" s="625" t="s">
        <v>297</v>
      </c>
      <c r="Q44" s="638">
        <v>1254</v>
      </c>
      <c r="R44" s="639" t="s">
        <v>295</v>
      </c>
      <c r="S44" s="629">
        <v>629715</v>
      </c>
      <c r="T44" s="615" t="s">
        <v>264</v>
      </c>
      <c r="U44" s="613" t="s">
        <v>264</v>
      </c>
      <c r="V44" s="613" t="s">
        <v>264</v>
      </c>
      <c r="W44" s="613" t="s">
        <v>264</v>
      </c>
      <c r="X44" s="613" t="s">
        <v>264</v>
      </c>
      <c r="Y44" s="628">
        <v>1252014</v>
      </c>
      <c r="Z44" s="235"/>
    </row>
    <row r="45" spans="1:26" x14ac:dyDescent="0.25">
      <c r="A45" s="619"/>
      <c r="B45" s="622"/>
      <c r="C45" s="625"/>
      <c r="D45" s="248" t="s">
        <v>265</v>
      </c>
      <c r="E45" s="269">
        <v>78250769.230769232</v>
      </c>
      <c r="F45" s="322">
        <v>78250769.230769232</v>
      </c>
      <c r="G45" s="270"/>
      <c r="H45" s="245"/>
      <c r="I45" s="245"/>
      <c r="J45" s="245"/>
      <c r="K45" s="245"/>
      <c r="L45" s="270"/>
      <c r="M45" s="245"/>
      <c r="N45" s="625"/>
      <c r="O45" s="613"/>
      <c r="P45" s="625"/>
      <c r="Q45" s="638"/>
      <c r="R45" s="638"/>
      <c r="S45" s="625"/>
      <c r="T45" s="615"/>
      <c r="U45" s="613"/>
      <c r="V45" s="613"/>
      <c r="W45" s="613"/>
      <c r="X45" s="613"/>
      <c r="Y45" s="628"/>
      <c r="Z45" s="235"/>
    </row>
    <row r="46" spans="1:26" x14ac:dyDescent="0.25">
      <c r="A46" s="619"/>
      <c r="B46" s="622"/>
      <c r="C46" s="625"/>
      <c r="D46" s="259" t="s">
        <v>266</v>
      </c>
      <c r="E46" s="271">
        <v>0</v>
      </c>
      <c r="F46" s="315">
        <v>0</v>
      </c>
      <c r="G46" s="270"/>
      <c r="H46" s="245"/>
      <c r="I46" s="245"/>
      <c r="J46" s="245"/>
      <c r="K46" s="245"/>
      <c r="L46" s="270"/>
      <c r="M46" s="245"/>
      <c r="N46" s="625"/>
      <c r="O46" s="613"/>
      <c r="P46" s="625"/>
      <c r="Q46" s="638"/>
      <c r="R46" s="638"/>
      <c r="S46" s="625"/>
      <c r="T46" s="615"/>
      <c r="U46" s="613"/>
      <c r="V46" s="613"/>
      <c r="W46" s="613"/>
      <c r="X46" s="613"/>
      <c r="Y46" s="628"/>
      <c r="Z46" s="235"/>
    </row>
    <row r="47" spans="1:26" x14ac:dyDescent="0.25">
      <c r="A47" s="619"/>
      <c r="B47" s="622"/>
      <c r="C47" s="625"/>
      <c r="D47" s="248" t="s">
        <v>267</v>
      </c>
      <c r="E47" s="272">
        <v>0</v>
      </c>
      <c r="F47" s="281">
        <v>0</v>
      </c>
      <c r="G47" s="270"/>
      <c r="H47" s="245"/>
      <c r="I47" s="245"/>
      <c r="J47" s="245"/>
      <c r="K47" s="245"/>
      <c r="L47" s="270"/>
      <c r="M47" s="245"/>
      <c r="N47" s="625"/>
      <c r="O47" s="613"/>
      <c r="P47" s="625"/>
      <c r="Q47" s="638"/>
      <c r="R47" s="638"/>
      <c r="S47" s="625"/>
      <c r="T47" s="615"/>
      <c r="U47" s="613"/>
      <c r="V47" s="613"/>
      <c r="W47" s="613"/>
      <c r="X47" s="613"/>
      <c r="Y47" s="628"/>
      <c r="Z47" s="235"/>
    </row>
    <row r="48" spans="1:26" x14ac:dyDescent="0.25">
      <c r="A48" s="619"/>
      <c r="B48" s="622"/>
      <c r="C48" s="625" t="s">
        <v>298</v>
      </c>
      <c r="D48" s="259" t="s">
        <v>259</v>
      </c>
      <c r="E48" s="271">
        <v>1</v>
      </c>
      <c r="F48" s="315">
        <v>1</v>
      </c>
      <c r="G48" s="270"/>
      <c r="H48" s="245"/>
      <c r="I48" s="245"/>
      <c r="J48" s="245"/>
      <c r="K48" s="245"/>
      <c r="L48" s="270"/>
      <c r="M48" s="245"/>
      <c r="N48" s="625" t="s">
        <v>299</v>
      </c>
      <c r="O48" s="613" t="s">
        <v>261</v>
      </c>
      <c r="P48" s="625" t="s">
        <v>300</v>
      </c>
      <c r="Q48" s="638">
        <v>13900</v>
      </c>
      <c r="R48" s="639" t="s">
        <v>301</v>
      </c>
      <c r="S48" s="629">
        <v>93941</v>
      </c>
      <c r="T48" s="615" t="s">
        <v>264</v>
      </c>
      <c r="U48" s="613" t="s">
        <v>264</v>
      </c>
      <c r="V48" s="613" t="s">
        <v>264</v>
      </c>
      <c r="W48" s="613" t="s">
        <v>264</v>
      </c>
      <c r="X48" s="613" t="s">
        <v>264</v>
      </c>
      <c r="Y48" s="628">
        <v>184743</v>
      </c>
      <c r="Z48" s="235"/>
    </row>
    <row r="49" spans="1:26" x14ac:dyDescent="0.25">
      <c r="A49" s="619"/>
      <c r="B49" s="622"/>
      <c r="C49" s="625"/>
      <c r="D49" s="248" t="s">
        <v>265</v>
      </c>
      <c r="E49" s="269">
        <v>78250769.230769232</v>
      </c>
      <c r="F49" s="322">
        <v>78250769.230769232</v>
      </c>
      <c r="G49" s="270"/>
      <c r="H49" s="245"/>
      <c r="I49" s="245"/>
      <c r="J49" s="245"/>
      <c r="K49" s="245"/>
      <c r="L49" s="270"/>
      <c r="M49" s="245"/>
      <c r="N49" s="625"/>
      <c r="O49" s="613"/>
      <c r="P49" s="625"/>
      <c r="Q49" s="638"/>
      <c r="R49" s="638"/>
      <c r="S49" s="625"/>
      <c r="T49" s="615"/>
      <c r="U49" s="613"/>
      <c r="V49" s="613"/>
      <c r="W49" s="613"/>
      <c r="X49" s="613"/>
      <c r="Y49" s="628"/>
      <c r="Z49" s="235"/>
    </row>
    <row r="50" spans="1:26" x14ac:dyDescent="0.25">
      <c r="A50" s="619"/>
      <c r="B50" s="622"/>
      <c r="C50" s="625"/>
      <c r="D50" s="259" t="s">
        <v>266</v>
      </c>
      <c r="E50" s="271">
        <v>0</v>
      </c>
      <c r="F50" s="315">
        <v>0</v>
      </c>
      <c r="G50" s="270"/>
      <c r="H50" s="245"/>
      <c r="I50" s="245"/>
      <c r="J50" s="245"/>
      <c r="K50" s="245"/>
      <c r="L50" s="270"/>
      <c r="M50" s="245"/>
      <c r="N50" s="625"/>
      <c r="O50" s="613"/>
      <c r="P50" s="625"/>
      <c r="Q50" s="638"/>
      <c r="R50" s="638"/>
      <c r="S50" s="625"/>
      <c r="T50" s="615"/>
      <c r="U50" s="613"/>
      <c r="V50" s="613"/>
      <c r="W50" s="613"/>
      <c r="X50" s="613"/>
      <c r="Y50" s="628"/>
      <c r="Z50" s="235"/>
    </row>
    <row r="51" spans="1:26" x14ac:dyDescent="0.25">
      <c r="A51" s="619"/>
      <c r="B51" s="622"/>
      <c r="C51" s="625"/>
      <c r="D51" s="248" t="s">
        <v>267</v>
      </c>
      <c r="E51" s="272">
        <v>0</v>
      </c>
      <c r="F51" s="281">
        <v>0</v>
      </c>
      <c r="G51" s="270"/>
      <c r="H51" s="245"/>
      <c r="I51" s="245"/>
      <c r="J51" s="245"/>
      <c r="K51" s="245"/>
      <c r="L51" s="270"/>
      <c r="M51" s="245"/>
      <c r="N51" s="625"/>
      <c r="O51" s="613"/>
      <c r="P51" s="625"/>
      <c r="Q51" s="638"/>
      <c r="R51" s="638"/>
      <c r="S51" s="625"/>
      <c r="T51" s="615"/>
      <c r="U51" s="613"/>
      <c r="V51" s="613"/>
      <c r="W51" s="613"/>
      <c r="X51" s="613"/>
      <c r="Y51" s="628"/>
      <c r="Z51" s="235"/>
    </row>
    <row r="52" spans="1:26" x14ac:dyDescent="0.25">
      <c r="A52" s="619"/>
      <c r="B52" s="622"/>
      <c r="C52" s="625" t="s">
        <v>302</v>
      </c>
      <c r="D52" s="259" t="s">
        <v>259</v>
      </c>
      <c r="E52" s="271">
        <v>1</v>
      </c>
      <c r="F52" s="315">
        <v>1</v>
      </c>
      <c r="G52" s="270"/>
      <c r="H52" s="245"/>
      <c r="I52" s="245"/>
      <c r="J52" s="245"/>
      <c r="K52" s="245"/>
      <c r="L52" s="245"/>
      <c r="M52" s="245"/>
      <c r="N52" s="625" t="s">
        <v>303</v>
      </c>
      <c r="O52" s="613" t="s">
        <v>261</v>
      </c>
      <c r="P52" s="625" t="s">
        <v>300</v>
      </c>
      <c r="Q52" s="638">
        <v>5690</v>
      </c>
      <c r="R52" s="639" t="s">
        <v>304</v>
      </c>
      <c r="S52" s="629">
        <v>201727</v>
      </c>
      <c r="T52" s="615" t="s">
        <v>264</v>
      </c>
      <c r="U52" s="613" t="s">
        <v>264</v>
      </c>
      <c r="V52" s="613" t="s">
        <v>264</v>
      </c>
      <c r="W52" s="613" t="s">
        <v>264</v>
      </c>
      <c r="X52" s="613" t="s">
        <v>264</v>
      </c>
      <c r="Y52" s="637">
        <v>389945</v>
      </c>
      <c r="Z52" s="235"/>
    </row>
    <row r="53" spans="1:26" x14ac:dyDescent="0.25">
      <c r="A53" s="619"/>
      <c r="B53" s="622"/>
      <c r="C53" s="625"/>
      <c r="D53" s="248" t="s">
        <v>265</v>
      </c>
      <c r="E53" s="269">
        <v>78250769.230769232</v>
      </c>
      <c r="F53" s="322">
        <v>78250769.230769232</v>
      </c>
      <c r="G53" s="270"/>
      <c r="H53" s="273"/>
      <c r="I53" s="273"/>
      <c r="J53" s="273"/>
      <c r="K53" s="273"/>
      <c r="L53" s="270"/>
      <c r="M53" s="273"/>
      <c r="N53" s="625"/>
      <c r="O53" s="613"/>
      <c r="P53" s="625"/>
      <c r="Q53" s="638"/>
      <c r="R53" s="638"/>
      <c r="S53" s="625"/>
      <c r="T53" s="615"/>
      <c r="U53" s="613"/>
      <c r="V53" s="613"/>
      <c r="W53" s="613"/>
      <c r="X53" s="613"/>
      <c r="Y53" s="637"/>
      <c r="Z53" s="235"/>
    </row>
    <row r="54" spans="1:26" x14ac:dyDescent="0.25">
      <c r="A54" s="619"/>
      <c r="B54" s="622"/>
      <c r="C54" s="625"/>
      <c r="D54" s="259" t="s">
        <v>266</v>
      </c>
      <c r="E54" s="271">
        <v>0</v>
      </c>
      <c r="F54" s="315">
        <v>0</v>
      </c>
      <c r="G54" s="270"/>
      <c r="H54" s="273"/>
      <c r="I54" s="273"/>
      <c r="J54" s="273"/>
      <c r="K54" s="273"/>
      <c r="L54" s="270"/>
      <c r="M54" s="273"/>
      <c r="N54" s="625"/>
      <c r="O54" s="613"/>
      <c r="P54" s="625"/>
      <c r="Q54" s="638"/>
      <c r="R54" s="638"/>
      <c r="S54" s="625"/>
      <c r="T54" s="615"/>
      <c r="U54" s="613"/>
      <c r="V54" s="613"/>
      <c r="W54" s="613"/>
      <c r="X54" s="613"/>
      <c r="Y54" s="637"/>
      <c r="Z54" s="235"/>
    </row>
    <row r="55" spans="1:26" x14ac:dyDescent="0.25">
      <c r="A55" s="619"/>
      <c r="B55" s="622"/>
      <c r="C55" s="625"/>
      <c r="D55" s="248" t="s">
        <v>267</v>
      </c>
      <c r="E55" s="272">
        <v>0</v>
      </c>
      <c r="F55" s="281">
        <v>0</v>
      </c>
      <c r="G55" s="270"/>
      <c r="H55" s="273"/>
      <c r="I55" s="273"/>
      <c r="J55" s="273"/>
      <c r="K55" s="273"/>
      <c r="L55" s="270"/>
      <c r="M55" s="273"/>
      <c r="N55" s="625"/>
      <c r="O55" s="613"/>
      <c r="P55" s="625"/>
      <c r="Q55" s="638"/>
      <c r="R55" s="638"/>
      <c r="S55" s="625"/>
      <c r="T55" s="615"/>
      <c r="U55" s="613"/>
      <c r="V55" s="613"/>
      <c r="W55" s="613"/>
      <c r="X55" s="613"/>
      <c r="Y55" s="637"/>
      <c r="Z55" s="235"/>
    </row>
    <row r="56" spans="1:26" x14ac:dyDescent="0.25">
      <c r="A56" s="619"/>
      <c r="B56" s="622"/>
      <c r="C56" s="625" t="s">
        <v>305</v>
      </c>
      <c r="D56" s="259" t="s">
        <v>259</v>
      </c>
      <c r="E56" s="271">
        <v>1</v>
      </c>
      <c r="F56" s="315">
        <v>1</v>
      </c>
      <c r="G56" s="270"/>
      <c r="H56" s="273"/>
      <c r="I56" s="273"/>
      <c r="J56" s="273"/>
      <c r="K56" s="273"/>
      <c r="L56" s="270"/>
      <c r="M56" s="273"/>
      <c r="N56" s="625" t="s">
        <v>305</v>
      </c>
      <c r="O56" s="613" t="s">
        <v>261</v>
      </c>
      <c r="P56" s="625" t="s">
        <v>306</v>
      </c>
      <c r="Q56" s="638">
        <v>25970</v>
      </c>
      <c r="R56" s="639" t="s">
        <v>307</v>
      </c>
      <c r="S56" s="629">
        <v>5429302</v>
      </c>
      <c r="T56" s="615" t="s">
        <v>264</v>
      </c>
      <c r="U56" s="613" t="s">
        <v>264</v>
      </c>
      <c r="V56" s="613" t="s">
        <v>264</v>
      </c>
      <c r="W56" s="613" t="s">
        <v>264</v>
      </c>
      <c r="X56" s="613" t="s">
        <v>264</v>
      </c>
      <c r="Y56" s="632">
        <v>3160809</v>
      </c>
      <c r="Z56" s="235"/>
    </row>
    <row r="57" spans="1:26" x14ac:dyDescent="0.25">
      <c r="A57" s="619"/>
      <c r="B57" s="622"/>
      <c r="C57" s="625"/>
      <c r="D57" s="248" t="s">
        <v>265</v>
      </c>
      <c r="E57" s="269">
        <v>78250769.230769202</v>
      </c>
      <c r="F57" s="322">
        <v>78250769.230769232</v>
      </c>
      <c r="G57" s="270"/>
      <c r="H57" s="273"/>
      <c r="I57" s="273"/>
      <c r="J57" s="273"/>
      <c r="K57" s="273"/>
      <c r="L57" s="270"/>
      <c r="M57" s="273"/>
      <c r="N57" s="625"/>
      <c r="O57" s="613"/>
      <c r="P57" s="625"/>
      <c r="Q57" s="638"/>
      <c r="R57" s="639"/>
      <c r="S57" s="629"/>
      <c r="T57" s="615"/>
      <c r="U57" s="613"/>
      <c r="V57" s="613"/>
      <c r="W57" s="613"/>
      <c r="X57" s="613"/>
      <c r="Y57" s="633"/>
      <c r="Z57" s="235"/>
    </row>
    <row r="58" spans="1:26" x14ac:dyDescent="0.25">
      <c r="A58" s="619"/>
      <c r="B58" s="622"/>
      <c r="C58" s="625"/>
      <c r="D58" s="259" t="s">
        <v>266</v>
      </c>
      <c r="E58" s="271">
        <v>1</v>
      </c>
      <c r="F58" s="315">
        <v>1</v>
      </c>
      <c r="G58" s="270"/>
      <c r="H58" s="273"/>
      <c r="I58" s="273"/>
      <c r="J58" s="315">
        <v>2</v>
      </c>
      <c r="K58" s="273"/>
      <c r="L58" s="270"/>
      <c r="M58" s="273"/>
      <c r="N58" s="625"/>
      <c r="O58" s="613"/>
      <c r="P58" s="625"/>
      <c r="Q58" s="638"/>
      <c r="R58" s="639"/>
      <c r="S58" s="629"/>
      <c r="T58" s="615"/>
      <c r="U58" s="613"/>
      <c r="V58" s="613"/>
      <c r="W58" s="613"/>
      <c r="X58" s="613"/>
      <c r="Y58" s="633"/>
      <c r="Z58" s="235"/>
    </row>
    <row r="59" spans="1:26" ht="15.75" thickBot="1" x14ac:dyDescent="0.3">
      <c r="A59" s="619"/>
      <c r="B59" s="622"/>
      <c r="C59" s="625"/>
      <c r="D59" s="248" t="s">
        <v>267</v>
      </c>
      <c r="E59" s="269">
        <v>7383233214</v>
      </c>
      <c r="F59" s="322">
        <v>7383233214</v>
      </c>
      <c r="G59" s="270"/>
      <c r="H59" s="273"/>
      <c r="I59" s="273"/>
      <c r="J59" s="273">
        <v>678540000</v>
      </c>
      <c r="K59" s="273"/>
      <c r="L59" s="270"/>
      <c r="M59" s="273"/>
      <c r="N59" s="625"/>
      <c r="O59" s="613"/>
      <c r="P59" s="625"/>
      <c r="Q59" s="638"/>
      <c r="R59" s="639"/>
      <c r="S59" s="629"/>
      <c r="T59" s="615"/>
      <c r="U59" s="613"/>
      <c r="V59" s="613"/>
      <c r="W59" s="613"/>
      <c r="X59" s="613"/>
      <c r="Y59" s="601"/>
      <c r="Z59" s="235"/>
    </row>
    <row r="60" spans="1:26" x14ac:dyDescent="0.25">
      <c r="A60" s="619"/>
      <c r="B60" s="622"/>
      <c r="C60" s="672" t="s">
        <v>308</v>
      </c>
      <c r="D60" s="260" t="s">
        <v>309</v>
      </c>
      <c r="E60" s="274">
        <v>14</v>
      </c>
      <c r="F60" s="274">
        <v>13</v>
      </c>
      <c r="G60" s="270"/>
      <c r="H60" s="273"/>
      <c r="I60" s="273"/>
      <c r="J60" s="274">
        <v>1</v>
      </c>
      <c r="K60" s="273"/>
      <c r="L60" s="270"/>
      <c r="M60" s="273"/>
      <c r="N60" s="594" t="s">
        <v>310</v>
      </c>
      <c r="O60" s="596" t="s">
        <v>261</v>
      </c>
      <c r="P60" s="596" t="s">
        <v>261</v>
      </c>
      <c r="Q60" s="596" t="s">
        <v>311</v>
      </c>
      <c r="R60" s="596" t="s">
        <v>312</v>
      </c>
      <c r="S60" s="596">
        <v>3810013</v>
      </c>
      <c r="T60" s="596">
        <v>4068770</v>
      </c>
      <c r="U60" s="596" t="s">
        <v>313</v>
      </c>
      <c r="V60" s="596" t="s">
        <v>313</v>
      </c>
      <c r="W60" s="598" t="s">
        <v>314</v>
      </c>
      <c r="X60" s="598" t="s">
        <v>315</v>
      </c>
      <c r="Y60" s="634">
        <v>8281030</v>
      </c>
      <c r="Z60" s="235" t="s">
        <v>316</v>
      </c>
    </row>
    <row r="61" spans="1:26" x14ac:dyDescent="0.25">
      <c r="A61" s="670"/>
      <c r="B61" s="671"/>
      <c r="C61" s="673"/>
      <c r="D61" s="309"/>
      <c r="E61" s="310"/>
      <c r="F61" s="310">
        <v>1017260000.0000001</v>
      </c>
      <c r="G61" s="311"/>
      <c r="H61" s="312"/>
      <c r="I61" s="312"/>
      <c r="J61" s="310">
        <v>678540000</v>
      </c>
      <c r="K61" s="312"/>
      <c r="L61" s="311"/>
      <c r="M61" s="312"/>
      <c r="N61" s="675"/>
      <c r="O61" s="630"/>
      <c r="P61" s="630"/>
      <c r="Q61" s="630"/>
      <c r="R61" s="630"/>
      <c r="S61" s="630"/>
      <c r="T61" s="630"/>
      <c r="U61" s="630"/>
      <c r="V61" s="630"/>
      <c r="W61" s="631"/>
      <c r="X61" s="631"/>
      <c r="Y61" s="635"/>
      <c r="Z61" s="235"/>
    </row>
    <row r="62" spans="1:26" x14ac:dyDescent="0.25">
      <c r="A62" s="670"/>
      <c r="B62" s="671"/>
      <c r="C62" s="673"/>
      <c r="D62" s="309"/>
      <c r="E62" s="310"/>
      <c r="F62" s="310">
        <v>1</v>
      </c>
      <c r="G62" s="311"/>
      <c r="H62" s="312"/>
      <c r="I62" s="312"/>
      <c r="J62" s="310"/>
      <c r="K62" s="312"/>
      <c r="L62" s="311"/>
      <c r="M62" s="312"/>
      <c r="N62" s="675"/>
      <c r="O62" s="630"/>
      <c r="P62" s="630"/>
      <c r="Q62" s="630"/>
      <c r="R62" s="630"/>
      <c r="S62" s="630"/>
      <c r="T62" s="630"/>
      <c r="U62" s="630"/>
      <c r="V62" s="630"/>
      <c r="W62" s="631"/>
      <c r="X62" s="631"/>
      <c r="Y62" s="635"/>
      <c r="Z62" s="235"/>
    </row>
    <row r="63" spans="1:26" ht="18.75" thickBot="1" x14ac:dyDescent="0.3">
      <c r="A63" s="620"/>
      <c r="B63" s="623"/>
      <c r="C63" s="674"/>
      <c r="D63" s="261" t="s">
        <v>317</v>
      </c>
      <c r="E63" s="275">
        <v>8400493214</v>
      </c>
      <c r="F63" s="316">
        <v>7383233214</v>
      </c>
      <c r="G63" s="278"/>
      <c r="H63" s="277"/>
      <c r="I63" s="277"/>
      <c r="J63" s="316">
        <v>2142726436</v>
      </c>
      <c r="K63" s="277"/>
      <c r="L63" s="278"/>
      <c r="M63" s="277"/>
      <c r="N63" s="595"/>
      <c r="O63" s="597"/>
      <c r="P63" s="597"/>
      <c r="Q63" s="597"/>
      <c r="R63" s="597"/>
      <c r="S63" s="597"/>
      <c r="T63" s="597"/>
      <c r="U63" s="597"/>
      <c r="V63" s="597"/>
      <c r="W63" s="599"/>
      <c r="X63" s="599"/>
      <c r="Y63" s="636"/>
      <c r="Z63" s="235"/>
    </row>
    <row r="64" spans="1:26" x14ac:dyDescent="0.25">
      <c r="A64" s="618">
        <v>2</v>
      </c>
      <c r="B64" s="621" t="s">
        <v>165</v>
      </c>
      <c r="C64" s="624" t="s">
        <v>318</v>
      </c>
      <c r="D64" s="247" t="s">
        <v>259</v>
      </c>
      <c r="E64" s="279">
        <v>0.9</v>
      </c>
      <c r="F64" s="279">
        <v>0.9</v>
      </c>
      <c r="G64" s="280"/>
      <c r="H64" s="262"/>
      <c r="I64" s="262"/>
      <c r="J64" s="317">
        <v>0.75</v>
      </c>
      <c r="K64" s="262"/>
      <c r="L64" s="262"/>
      <c r="M64" s="262"/>
      <c r="N64" s="612" t="s">
        <v>310</v>
      </c>
      <c r="O64" s="612" t="s">
        <v>261</v>
      </c>
      <c r="P64" s="612" t="s">
        <v>261</v>
      </c>
      <c r="Q64" s="626" t="s">
        <v>319</v>
      </c>
      <c r="R64" s="614" t="s">
        <v>320</v>
      </c>
      <c r="S64" s="614">
        <v>3810013</v>
      </c>
      <c r="T64" s="614">
        <v>4068770</v>
      </c>
      <c r="U64" s="616" t="s">
        <v>313</v>
      </c>
      <c r="V64" s="590" t="s">
        <v>313</v>
      </c>
      <c r="W64" s="590" t="s">
        <v>314</v>
      </c>
      <c r="X64" s="590" t="s">
        <v>315</v>
      </c>
      <c r="Y64" s="592">
        <v>8281030</v>
      </c>
      <c r="Z64" s="235"/>
    </row>
    <row r="65" spans="1:25" x14ac:dyDescent="0.25">
      <c r="A65" s="619"/>
      <c r="B65" s="622"/>
      <c r="C65" s="625"/>
      <c r="D65" s="248" t="s">
        <v>265</v>
      </c>
      <c r="E65" s="281">
        <v>420878000</v>
      </c>
      <c r="F65" s="281">
        <v>420878000</v>
      </c>
      <c r="G65" s="273"/>
      <c r="H65" s="244"/>
      <c r="I65" s="244"/>
      <c r="J65" s="244">
        <v>177231000</v>
      </c>
      <c r="K65" s="244"/>
      <c r="L65" s="244"/>
      <c r="M65" s="244"/>
      <c r="N65" s="613"/>
      <c r="O65" s="613"/>
      <c r="P65" s="613"/>
      <c r="Q65" s="627"/>
      <c r="R65" s="615"/>
      <c r="S65" s="615"/>
      <c r="T65" s="615"/>
      <c r="U65" s="617"/>
      <c r="V65" s="591"/>
      <c r="W65" s="591"/>
      <c r="X65" s="591"/>
      <c r="Y65" s="593"/>
    </row>
    <row r="66" spans="1:25" x14ac:dyDescent="0.25">
      <c r="A66" s="619"/>
      <c r="B66" s="622"/>
      <c r="C66" s="625"/>
      <c r="D66" s="259" t="s">
        <v>266</v>
      </c>
      <c r="E66" s="282">
        <v>0</v>
      </c>
      <c r="F66" s="282">
        <v>0</v>
      </c>
      <c r="G66" s="283"/>
      <c r="H66" s="244"/>
      <c r="I66" s="244"/>
      <c r="J66" s="282">
        <v>0</v>
      </c>
      <c r="K66" s="244"/>
      <c r="L66" s="244"/>
      <c r="M66" s="244"/>
      <c r="N66" s="613"/>
      <c r="O66" s="613"/>
      <c r="P66" s="613"/>
      <c r="Q66" s="627"/>
      <c r="R66" s="615"/>
      <c r="S66" s="615"/>
      <c r="T66" s="615"/>
      <c r="U66" s="617"/>
      <c r="V66" s="591"/>
      <c r="W66" s="591"/>
      <c r="X66" s="591"/>
      <c r="Y66" s="593"/>
    </row>
    <row r="67" spans="1:25" x14ac:dyDescent="0.25">
      <c r="A67" s="619"/>
      <c r="B67" s="622"/>
      <c r="C67" s="625"/>
      <c r="D67" s="248" t="s">
        <v>267</v>
      </c>
      <c r="E67" s="281">
        <v>910294191</v>
      </c>
      <c r="F67" s="281">
        <v>910294191</v>
      </c>
      <c r="G67" s="283"/>
      <c r="H67" s="244"/>
      <c r="I67" s="244"/>
      <c r="J67" s="244">
        <v>15164634</v>
      </c>
      <c r="K67" s="244"/>
      <c r="L67" s="244"/>
      <c r="M67" s="244"/>
      <c r="N67" s="613"/>
      <c r="O67" s="613"/>
      <c r="P67" s="613"/>
      <c r="Q67" s="627"/>
      <c r="R67" s="615"/>
      <c r="S67" s="615"/>
      <c r="T67" s="615"/>
      <c r="U67" s="617"/>
      <c r="V67" s="591"/>
      <c r="W67" s="591"/>
      <c r="X67" s="591"/>
      <c r="Y67" s="593"/>
    </row>
    <row r="68" spans="1:25" x14ac:dyDescent="0.25">
      <c r="A68" s="619"/>
      <c r="B68" s="622"/>
      <c r="C68" s="610" t="s">
        <v>321</v>
      </c>
      <c r="D68" s="260" t="s">
        <v>322</v>
      </c>
      <c r="E68" s="284">
        <v>0.9</v>
      </c>
      <c r="F68" s="284">
        <v>0.9</v>
      </c>
      <c r="G68" s="283"/>
      <c r="H68" s="244"/>
      <c r="I68" s="244"/>
      <c r="J68" s="284">
        <v>0.75</v>
      </c>
      <c r="K68" s="244"/>
      <c r="L68" s="244"/>
      <c r="M68" s="244"/>
      <c r="N68" s="594" t="s">
        <v>310</v>
      </c>
      <c r="O68" s="596" t="s">
        <v>261</v>
      </c>
      <c r="P68" s="596" t="s">
        <v>261</v>
      </c>
      <c r="Q68" s="596" t="s">
        <v>311</v>
      </c>
      <c r="R68" s="596" t="s">
        <v>312</v>
      </c>
      <c r="S68" s="596">
        <v>3810013</v>
      </c>
      <c r="T68" s="596">
        <v>4068770</v>
      </c>
      <c r="U68" s="596" t="s">
        <v>313</v>
      </c>
      <c r="V68" s="596" t="s">
        <v>313</v>
      </c>
      <c r="W68" s="598" t="s">
        <v>314</v>
      </c>
      <c r="X68" s="598" t="s">
        <v>315</v>
      </c>
      <c r="Y68" s="600">
        <v>8281030</v>
      </c>
    </row>
    <row r="69" spans="1:25" ht="27.75" thickBot="1" x14ac:dyDescent="0.3">
      <c r="A69" s="620"/>
      <c r="B69" s="623"/>
      <c r="C69" s="611"/>
      <c r="D69" s="261" t="s">
        <v>323</v>
      </c>
      <c r="E69" s="285">
        <v>1331172191</v>
      </c>
      <c r="F69" s="285">
        <v>1331172191</v>
      </c>
      <c r="G69" s="277"/>
      <c r="H69" s="242"/>
      <c r="I69" s="242"/>
      <c r="J69" s="285">
        <v>192395634</v>
      </c>
      <c r="K69" s="242"/>
      <c r="L69" s="242"/>
      <c r="M69" s="242"/>
      <c r="N69" s="595"/>
      <c r="O69" s="597"/>
      <c r="P69" s="597"/>
      <c r="Q69" s="597"/>
      <c r="R69" s="597"/>
      <c r="S69" s="597"/>
      <c r="T69" s="597"/>
      <c r="U69" s="597"/>
      <c r="V69" s="597"/>
      <c r="W69" s="599"/>
      <c r="X69" s="599"/>
      <c r="Y69" s="601"/>
    </row>
    <row r="70" spans="1:25" x14ac:dyDescent="0.25">
      <c r="A70" s="618">
        <v>3</v>
      </c>
      <c r="B70" s="621" t="s">
        <v>173</v>
      </c>
      <c r="C70" s="624" t="s">
        <v>324</v>
      </c>
      <c r="D70" s="247" t="s">
        <v>259</v>
      </c>
      <c r="E70" s="286">
        <v>0.9</v>
      </c>
      <c r="F70" s="325">
        <v>0.9</v>
      </c>
      <c r="G70" s="280"/>
      <c r="H70" s="262"/>
      <c r="I70" s="262"/>
      <c r="J70" s="318">
        <v>0.71250000000000002</v>
      </c>
      <c r="K70" s="262"/>
      <c r="L70" s="262"/>
      <c r="M70" s="262"/>
      <c r="N70" s="612" t="s">
        <v>310</v>
      </c>
      <c r="O70" s="612" t="s">
        <v>261</v>
      </c>
      <c r="P70" s="612" t="s">
        <v>261</v>
      </c>
      <c r="Q70" s="612" t="s">
        <v>319</v>
      </c>
      <c r="R70" s="614" t="s">
        <v>320</v>
      </c>
      <c r="S70" s="614">
        <v>3810013</v>
      </c>
      <c r="T70" s="614">
        <v>4068770</v>
      </c>
      <c r="U70" s="616" t="s">
        <v>313</v>
      </c>
      <c r="V70" s="590" t="s">
        <v>313</v>
      </c>
      <c r="W70" s="590" t="s">
        <v>314</v>
      </c>
      <c r="X70" s="590" t="s">
        <v>315</v>
      </c>
      <c r="Y70" s="592">
        <v>8281030</v>
      </c>
    </row>
    <row r="71" spans="1:25" x14ac:dyDescent="0.25">
      <c r="A71" s="619"/>
      <c r="B71" s="622"/>
      <c r="C71" s="625"/>
      <c r="D71" s="248" t="s">
        <v>265</v>
      </c>
      <c r="E71" s="281">
        <v>261213000</v>
      </c>
      <c r="F71" s="281">
        <v>261213000</v>
      </c>
      <c r="G71" s="273"/>
      <c r="H71" s="244"/>
      <c r="I71" s="244"/>
      <c r="J71" s="244">
        <v>68439000</v>
      </c>
      <c r="K71" s="244"/>
      <c r="L71" s="244"/>
      <c r="M71" s="244"/>
      <c r="N71" s="613"/>
      <c r="O71" s="613"/>
      <c r="P71" s="613"/>
      <c r="Q71" s="613"/>
      <c r="R71" s="615"/>
      <c r="S71" s="615"/>
      <c r="T71" s="615"/>
      <c r="U71" s="617"/>
      <c r="V71" s="591"/>
      <c r="W71" s="591"/>
      <c r="X71" s="591"/>
      <c r="Y71" s="593"/>
    </row>
    <row r="72" spans="1:25" x14ac:dyDescent="0.25">
      <c r="A72" s="619"/>
      <c r="B72" s="622"/>
      <c r="C72" s="625"/>
      <c r="D72" s="259" t="s">
        <v>266</v>
      </c>
      <c r="E72" s="287">
        <v>0</v>
      </c>
      <c r="F72" s="319">
        <v>0</v>
      </c>
      <c r="G72" s="283"/>
      <c r="H72" s="244"/>
      <c r="I72" s="244"/>
      <c r="J72" s="319">
        <v>0</v>
      </c>
      <c r="K72" s="244"/>
      <c r="L72" s="244"/>
      <c r="M72" s="244"/>
      <c r="N72" s="613"/>
      <c r="O72" s="613"/>
      <c r="P72" s="613"/>
      <c r="Q72" s="613"/>
      <c r="R72" s="615"/>
      <c r="S72" s="615"/>
      <c r="T72" s="615"/>
      <c r="U72" s="617"/>
      <c r="V72" s="591"/>
      <c r="W72" s="591"/>
      <c r="X72" s="591"/>
      <c r="Y72" s="593"/>
    </row>
    <row r="73" spans="1:25" x14ac:dyDescent="0.25">
      <c r="A73" s="619"/>
      <c r="B73" s="622"/>
      <c r="C73" s="625"/>
      <c r="D73" s="248" t="s">
        <v>267</v>
      </c>
      <c r="E73" s="272">
        <v>485324099</v>
      </c>
      <c r="F73" s="281">
        <v>485324099</v>
      </c>
      <c r="G73" s="283"/>
      <c r="H73" s="244"/>
      <c r="I73" s="244"/>
      <c r="J73" s="244">
        <v>108926833</v>
      </c>
      <c r="K73" s="244"/>
      <c r="L73" s="244"/>
      <c r="M73" s="244"/>
      <c r="N73" s="613"/>
      <c r="O73" s="613"/>
      <c r="P73" s="613"/>
      <c r="Q73" s="613"/>
      <c r="R73" s="615"/>
      <c r="S73" s="615"/>
      <c r="T73" s="615"/>
      <c r="U73" s="617"/>
      <c r="V73" s="591"/>
      <c r="W73" s="591"/>
      <c r="X73" s="591"/>
      <c r="Y73" s="593"/>
    </row>
    <row r="74" spans="1:25" x14ac:dyDescent="0.25">
      <c r="A74" s="619"/>
      <c r="B74" s="622"/>
      <c r="C74" s="610" t="s">
        <v>325</v>
      </c>
      <c r="D74" s="260" t="s">
        <v>322</v>
      </c>
      <c r="E74" s="284">
        <v>0.9</v>
      </c>
      <c r="F74" s="284">
        <v>0.9</v>
      </c>
      <c r="G74" s="283"/>
      <c r="H74" s="244"/>
      <c r="I74" s="244"/>
      <c r="J74" s="288">
        <v>0.71250000000000002</v>
      </c>
      <c r="K74" s="244"/>
      <c r="L74" s="244"/>
      <c r="M74" s="244"/>
      <c r="N74" s="594" t="s">
        <v>310</v>
      </c>
      <c r="O74" s="596" t="s">
        <v>261</v>
      </c>
      <c r="P74" s="596" t="s">
        <v>261</v>
      </c>
      <c r="Q74" s="596" t="s">
        <v>311</v>
      </c>
      <c r="R74" s="596" t="s">
        <v>312</v>
      </c>
      <c r="S74" s="596">
        <v>3810013</v>
      </c>
      <c r="T74" s="596">
        <v>4068770</v>
      </c>
      <c r="U74" s="596" t="s">
        <v>313</v>
      </c>
      <c r="V74" s="596" t="s">
        <v>313</v>
      </c>
      <c r="W74" s="598" t="s">
        <v>314</v>
      </c>
      <c r="X74" s="598" t="s">
        <v>315</v>
      </c>
      <c r="Y74" s="600">
        <v>8281030</v>
      </c>
    </row>
    <row r="75" spans="1:25" ht="27.75" thickBot="1" x14ac:dyDescent="0.3">
      <c r="A75" s="620"/>
      <c r="B75" s="623"/>
      <c r="C75" s="611"/>
      <c r="D75" s="261" t="s">
        <v>323</v>
      </c>
      <c r="E75" s="285">
        <v>746537099</v>
      </c>
      <c r="F75" s="285">
        <v>746537099</v>
      </c>
      <c r="G75" s="277"/>
      <c r="H75" s="242"/>
      <c r="I75" s="242"/>
      <c r="J75" s="285">
        <v>177365833</v>
      </c>
      <c r="K75" s="242"/>
      <c r="L75" s="242"/>
      <c r="M75" s="242"/>
      <c r="N75" s="595"/>
      <c r="O75" s="597"/>
      <c r="P75" s="597"/>
      <c r="Q75" s="597"/>
      <c r="R75" s="597"/>
      <c r="S75" s="597"/>
      <c r="T75" s="597"/>
      <c r="U75" s="597"/>
      <c r="V75" s="597"/>
      <c r="W75" s="599"/>
      <c r="X75" s="599"/>
      <c r="Y75" s="601"/>
    </row>
    <row r="76" spans="1:25" x14ac:dyDescent="0.25">
      <c r="A76" s="618">
        <v>4</v>
      </c>
      <c r="B76" s="621" t="s">
        <v>137</v>
      </c>
      <c r="C76" s="624" t="s">
        <v>326</v>
      </c>
      <c r="D76" s="247" t="s">
        <v>259</v>
      </c>
      <c r="E76" s="289">
        <v>3</v>
      </c>
      <c r="F76" s="289">
        <v>3</v>
      </c>
      <c r="G76" s="280"/>
      <c r="H76" s="262"/>
      <c r="I76" s="262"/>
      <c r="J76" s="262">
        <v>2.09</v>
      </c>
      <c r="K76" s="262"/>
      <c r="L76" s="262"/>
      <c r="M76" s="262"/>
      <c r="N76" s="612" t="s">
        <v>310</v>
      </c>
      <c r="O76" s="612" t="s">
        <v>261</v>
      </c>
      <c r="P76" s="612" t="s">
        <v>261</v>
      </c>
      <c r="Q76" s="612" t="s">
        <v>319</v>
      </c>
      <c r="R76" s="614" t="s">
        <v>320</v>
      </c>
      <c r="S76" s="614">
        <v>3810013</v>
      </c>
      <c r="T76" s="614">
        <v>4068770</v>
      </c>
      <c r="U76" s="616" t="s">
        <v>313</v>
      </c>
      <c r="V76" s="590" t="s">
        <v>313</v>
      </c>
      <c r="W76" s="590" t="s">
        <v>314</v>
      </c>
      <c r="X76" s="590" t="s">
        <v>315</v>
      </c>
      <c r="Y76" s="592">
        <v>8281030</v>
      </c>
    </row>
    <row r="77" spans="1:25" x14ac:dyDescent="0.25">
      <c r="A77" s="619"/>
      <c r="B77" s="622"/>
      <c r="C77" s="625"/>
      <c r="D77" s="248" t="s">
        <v>265</v>
      </c>
      <c r="E77" s="281">
        <v>1331154000</v>
      </c>
      <c r="F77" s="281">
        <v>1331154000</v>
      </c>
      <c r="G77" s="273"/>
      <c r="H77" s="244"/>
      <c r="I77" s="244"/>
      <c r="J77" s="244">
        <v>283478000</v>
      </c>
      <c r="K77" s="244"/>
      <c r="L77" s="244"/>
      <c r="M77" s="244"/>
      <c r="N77" s="613"/>
      <c r="O77" s="613"/>
      <c r="P77" s="613"/>
      <c r="Q77" s="613"/>
      <c r="R77" s="615"/>
      <c r="S77" s="615"/>
      <c r="T77" s="615"/>
      <c r="U77" s="617"/>
      <c r="V77" s="591"/>
      <c r="W77" s="591"/>
      <c r="X77" s="591"/>
      <c r="Y77" s="593"/>
    </row>
    <row r="78" spans="1:25" x14ac:dyDescent="0.25">
      <c r="A78" s="619"/>
      <c r="B78" s="622"/>
      <c r="C78" s="625"/>
      <c r="D78" s="259" t="s">
        <v>266</v>
      </c>
      <c r="E78" s="290">
        <v>0</v>
      </c>
      <c r="F78" s="290">
        <v>0</v>
      </c>
      <c r="G78" s="283"/>
      <c r="H78" s="244"/>
      <c r="I78" s="244"/>
      <c r="J78" s="244">
        <v>0</v>
      </c>
      <c r="K78" s="244"/>
      <c r="L78" s="244"/>
      <c r="M78" s="244"/>
      <c r="N78" s="613"/>
      <c r="O78" s="613"/>
      <c r="P78" s="613"/>
      <c r="Q78" s="613"/>
      <c r="R78" s="615"/>
      <c r="S78" s="615"/>
      <c r="T78" s="615"/>
      <c r="U78" s="617"/>
      <c r="V78" s="591"/>
      <c r="W78" s="591"/>
      <c r="X78" s="591"/>
      <c r="Y78" s="593"/>
    </row>
    <row r="79" spans="1:25" x14ac:dyDescent="0.25">
      <c r="A79" s="619"/>
      <c r="B79" s="622"/>
      <c r="C79" s="625"/>
      <c r="D79" s="248" t="s">
        <v>267</v>
      </c>
      <c r="E79" s="272">
        <v>1497861348</v>
      </c>
      <c r="F79" s="272">
        <v>1497861348</v>
      </c>
      <c r="G79" s="283"/>
      <c r="H79" s="244"/>
      <c r="I79" s="244"/>
      <c r="J79" s="244">
        <v>28768200</v>
      </c>
      <c r="K79" s="244"/>
      <c r="L79" s="244"/>
      <c r="M79" s="244"/>
      <c r="N79" s="613"/>
      <c r="O79" s="613"/>
      <c r="P79" s="613"/>
      <c r="Q79" s="613"/>
      <c r="R79" s="615"/>
      <c r="S79" s="615"/>
      <c r="T79" s="615"/>
      <c r="U79" s="617"/>
      <c r="V79" s="591"/>
      <c r="W79" s="591"/>
      <c r="X79" s="591"/>
      <c r="Y79" s="593"/>
    </row>
    <row r="80" spans="1:25" x14ac:dyDescent="0.25">
      <c r="A80" s="619"/>
      <c r="B80" s="622"/>
      <c r="C80" s="610" t="s">
        <v>327</v>
      </c>
      <c r="D80" s="260" t="s">
        <v>322</v>
      </c>
      <c r="E80" s="291">
        <v>3</v>
      </c>
      <c r="F80" s="291">
        <v>3</v>
      </c>
      <c r="G80" s="283"/>
      <c r="H80" s="244"/>
      <c r="I80" s="244"/>
      <c r="J80" s="292">
        <v>2.09</v>
      </c>
      <c r="K80" s="244"/>
      <c r="L80" s="244"/>
      <c r="M80" s="244"/>
      <c r="N80" s="594" t="s">
        <v>310</v>
      </c>
      <c r="O80" s="596" t="s">
        <v>261</v>
      </c>
      <c r="P80" s="596" t="s">
        <v>261</v>
      </c>
      <c r="Q80" s="596" t="s">
        <v>311</v>
      </c>
      <c r="R80" s="596" t="s">
        <v>312</v>
      </c>
      <c r="S80" s="596">
        <v>3810013</v>
      </c>
      <c r="T80" s="596">
        <v>4068770</v>
      </c>
      <c r="U80" s="596" t="s">
        <v>313</v>
      </c>
      <c r="V80" s="596" t="s">
        <v>313</v>
      </c>
      <c r="W80" s="598" t="s">
        <v>314</v>
      </c>
      <c r="X80" s="598" t="s">
        <v>315</v>
      </c>
      <c r="Y80" s="600">
        <v>8281030</v>
      </c>
    </row>
    <row r="81" spans="1:25" ht="27.75" thickBot="1" x14ac:dyDescent="0.3">
      <c r="A81" s="620"/>
      <c r="B81" s="623"/>
      <c r="C81" s="611"/>
      <c r="D81" s="261" t="s">
        <v>323</v>
      </c>
      <c r="E81" s="285">
        <v>2829015348</v>
      </c>
      <c r="F81" s="285">
        <v>2829015348</v>
      </c>
      <c r="G81" s="277"/>
      <c r="H81" s="242"/>
      <c r="I81" s="242"/>
      <c r="J81" s="285">
        <v>312246200</v>
      </c>
      <c r="K81" s="242"/>
      <c r="L81" s="242"/>
      <c r="M81" s="242"/>
      <c r="N81" s="595"/>
      <c r="O81" s="597"/>
      <c r="P81" s="597"/>
      <c r="Q81" s="597"/>
      <c r="R81" s="597"/>
      <c r="S81" s="597"/>
      <c r="T81" s="597"/>
      <c r="U81" s="597"/>
      <c r="V81" s="597"/>
      <c r="W81" s="599"/>
      <c r="X81" s="599"/>
      <c r="Y81" s="601"/>
    </row>
    <row r="82" spans="1:25" x14ac:dyDescent="0.25">
      <c r="A82" s="618">
        <v>6</v>
      </c>
      <c r="B82" s="621" t="s">
        <v>141</v>
      </c>
      <c r="C82" s="624" t="s">
        <v>328</v>
      </c>
      <c r="D82" s="247" t="s">
        <v>259</v>
      </c>
      <c r="E82" s="293">
        <v>0.9</v>
      </c>
      <c r="F82" s="293">
        <v>0.9</v>
      </c>
      <c r="G82" s="280"/>
      <c r="H82" s="262"/>
      <c r="I82" s="262"/>
      <c r="J82" s="318">
        <v>0.69899999999999995</v>
      </c>
      <c r="K82" s="262"/>
      <c r="L82" s="262"/>
      <c r="M82" s="262"/>
      <c r="N82" s="612" t="s">
        <v>310</v>
      </c>
      <c r="O82" s="612" t="s">
        <v>261</v>
      </c>
      <c r="P82" s="612" t="s">
        <v>261</v>
      </c>
      <c r="Q82" s="612" t="s">
        <v>319</v>
      </c>
      <c r="R82" s="614" t="s">
        <v>320</v>
      </c>
      <c r="S82" s="614">
        <v>3810013</v>
      </c>
      <c r="T82" s="614">
        <v>4068770</v>
      </c>
      <c r="U82" s="616" t="s">
        <v>313</v>
      </c>
      <c r="V82" s="590" t="s">
        <v>313</v>
      </c>
      <c r="W82" s="590" t="s">
        <v>314</v>
      </c>
      <c r="X82" s="590" t="s">
        <v>315</v>
      </c>
      <c r="Y82" s="592">
        <v>8281030</v>
      </c>
    </row>
    <row r="83" spans="1:25" x14ac:dyDescent="0.25">
      <c r="A83" s="619"/>
      <c r="B83" s="622"/>
      <c r="C83" s="625"/>
      <c r="D83" s="248" t="s">
        <v>265</v>
      </c>
      <c r="E83" s="281">
        <v>1053326000</v>
      </c>
      <c r="F83" s="281">
        <v>1053326000</v>
      </c>
      <c r="G83" s="273"/>
      <c r="H83" s="244"/>
      <c r="I83" s="244"/>
      <c r="J83" s="244">
        <v>0</v>
      </c>
      <c r="K83" s="244"/>
      <c r="L83" s="244"/>
      <c r="M83" s="244"/>
      <c r="N83" s="613"/>
      <c r="O83" s="613"/>
      <c r="P83" s="613"/>
      <c r="Q83" s="613"/>
      <c r="R83" s="615"/>
      <c r="S83" s="615"/>
      <c r="T83" s="615"/>
      <c r="U83" s="617"/>
      <c r="V83" s="591"/>
      <c r="W83" s="591"/>
      <c r="X83" s="591"/>
      <c r="Y83" s="593"/>
    </row>
    <row r="84" spans="1:25" x14ac:dyDescent="0.25">
      <c r="A84" s="619"/>
      <c r="B84" s="622"/>
      <c r="C84" s="625"/>
      <c r="D84" s="259" t="s">
        <v>266</v>
      </c>
      <c r="E84" s="294">
        <v>0</v>
      </c>
      <c r="F84" s="294">
        <v>0</v>
      </c>
      <c r="G84" s="283"/>
      <c r="H84" s="244"/>
      <c r="I84" s="244"/>
      <c r="J84" s="320">
        <v>0</v>
      </c>
      <c r="K84" s="244"/>
      <c r="L84" s="244"/>
      <c r="M84" s="244"/>
      <c r="N84" s="613"/>
      <c r="O84" s="613"/>
      <c r="P84" s="613"/>
      <c r="Q84" s="613"/>
      <c r="R84" s="615"/>
      <c r="S84" s="615"/>
      <c r="T84" s="615"/>
      <c r="U84" s="617"/>
      <c r="V84" s="591"/>
      <c r="W84" s="591"/>
      <c r="X84" s="591"/>
      <c r="Y84" s="593"/>
    </row>
    <row r="85" spans="1:25" x14ac:dyDescent="0.25">
      <c r="A85" s="619"/>
      <c r="B85" s="622"/>
      <c r="C85" s="625"/>
      <c r="D85" s="248" t="s">
        <v>267</v>
      </c>
      <c r="E85" s="295">
        <v>21176333</v>
      </c>
      <c r="F85" s="295">
        <v>21176333</v>
      </c>
      <c r="G85" s="283"/>
      <c r="H85" s="244"/>
      <c r="I85" s="244"/>
      <c r="J85" s="244">
        <v>21176333</v>
      </c>
      <c r="K85" s="244"/>
      <c r="L85" s="244"/>
      <c r="M85" s="244"/>
      <c r="N85" s="613"/>
      <c r="O85" s="613"/>
      <c r="P85" s="613"/>
      <c r="Q85" s="613"/>
      <c r="R85" s="615"/>
      <c r="S85" s="615"/>
      <c r="T85" s="615"/>
      <c r="U85" s="617"/>
      <c r="V85" s="591"/>
      <c r="W85" s="591"/>
      <c r="X85" s="591"/>
      <c r="Y85" s="593"/>
    </row>
    <row r="86" spans="1:25" x14ac:dyDescent="0.25">
      <c r="A86" s="619"/>
      <c r="B86" s="622"/>
      <c r="C86" s="610" t="s">
        <v>329</v>
      </c>
      <c r="D86" s="260" t="s">
        <v>322</v>
      </c>
      <c r="E86" s="296">
        <v>0.9</v>
      </c>
      <c r="F86" s="296">
        <v>0.9</v>
      </c>
      <c r="G86" s="283"/>
      <c r="H86" s="244"/>
      <c r="I86" s="244"/>
      <c r="J86" s="297">
        <v>0.69899999999999995</v>
      </c>
      <c r="K86" s="244"/>
      <c r="L86" s="244"/>
      <c r="M86" s="244"/>
      <c r="N86" s="594" t="s">
        <v>310</v>
      </c>
      <c r="O86" s="596" t="s">
        <v>261</v>
      </c>
      <c r="P86" s="596" t="s">
        <v>261</v>
      </c>
      <c r="Q86" s="596" t="s">
        <v>311</v>
      </c>
      <c r="R86" s="596" t="s">
        <v>312</v>
      </c>
      <c r="S86" s="596">
        <v>3810013</v>
      </c>
      <c r="T86" s="596">
        <v>4068770</v>
      </c>
      <c r="U86" s="596" t="s">
        <v>313</v>
      </c>
      <c r="V86" s="596" t="s">
        <v>313</v>
      </c>
      <c r="W86" s="598" t="s">
        <v>314</v>
      </c>
      <c r="X86" s="598" t="s">
        <v>315</v>
      </c>
      <c r="Y86" s="600">
        <v>8281030</v>
      </c>
    </row>
    <row r="87" spans="1:25" ht="27.75" thickBot="1" x14ac:dyDescent="0.3">
      <c r="A87" s="620"/>
      <c r="B87" s="623"/>
      <c r="C87" s="611"/>
      <c r="D87" s="261" t="s">
        <v>323</v>
      </c>
      <c r="E87" s="285">
        <v>1074502333</v>
      </c>
      <c r="F87" s="285">
        <v>1074502333</v>
      </c>
      <c r="G87" s="277"/>
      <c r="H87" s="242"/>
      <c r="I87" s="242"/>
      <c r="J87" s="285">
        <v>21176333</v>
      </c>
      <c r="K87" s="242"/>
      <c r="L87" s="242"/>
      <c r="M87" s="242"/>
      <c r="N87" s="595"/>
      <c r="O87" s="597"/>
      <c r="P87" s="597"/>
      <c r="Q87" s="597"/>
      <c r="R87" s="597"/>
      <c r="S87" s="597"/>
      <c r="T87" s="597"/>
      <c r="U87" s="597"/>
      <c r="V87" s="597"/>
      <c r="W87" s="599"/>
      <c r="X87" s="599"/>
      <c r="Y87" s="601"/>
    </row>
    <row r="88" spans="1:25" x14ac:dyDescent="0.25">
      <c r="A88" s="618">
        <v>8</v>
      </c>
      <c r="B88" s="621" t="s">
        <v>144</v>
      </c>
      <c r="C88" s="624" t="s">
        <v>330</v>
      </c>
      <c r="D88" s="247" t="s">
        <v>259</v>
      </c>
      <c r="E88" s="298">
        <v>0.98</v>
      </c>
      <c r="F88" s="298">
        <v>0.98</v>
      </c>
      <c r="G88" s="280"/>
      <c r="H88" s="262"/>
      <c r="I88" s="262"/>
      <c r="J88" s="262">
        <v>0.77</v>
      </c>
      <c r="K88" s="262"/>
      <c r="L88" s="262"/>
      <c r="M88" s="262"/>
      <c r="N88" s="612" t="s">
        <v>310</v>
      </c>
      <c r="O88" s="612" t="s">
        <v>261</v>
      </c>
      <c r="P88" s="612" t="s">
        <v>261</v>
      </c>
      <c r="Q88" s="612" t="s">
        <v>319</v>
      </c>
      <c r="R88" s="614" t="s">
        <v>320</v>
      </c>
      <c r="S88" s="614">
        <v>3810013</v>
      </c>
      <c r="T88" s="614">
        <v>4068770</v>
      </c>
      <c r="U88" s="616" t="s">
        <v>313</v>
      </c>
      <c r="V88" s="590" t="s">
        <v>313</v>
      </c>
      <c r="W88" s="590" t="s">
        <v>314</v>
      </c>
      <c r="X88" s="590" t="s">
        <v>315</v>
      </c>
      <c r="Y88" s="592">
        <v>8281030</v>
      </c>
    </row>
    <row r="89" spans="1:25" x14ac:dyDescent="0.25">
      <c r="A89" s="619"/>
      <c r="B89" s="622"/>
      <c r="C89" s="625"/>
      <c r="D89" s="248" t="s">
        <v>265</v>
      </c>
      <c r="E89" s="281">
        <v>1343563000</v>
      </c>
      <c r="F89" s="281">
        <v>1343563000</v>
      </c>
      <c r="G89" s="273"/>
      <c r="H89" s="244"/>
      <c r="I89" s="244"/>
      <c r="J89" s="244">
        <v>0</v>
      </c>
      <c r="K89" s="244"/>
      <c r="L89" s="244"/>
      <c r="M89" s="244"/>
      <c r="N89" s="613"/>
      <c r="O89" s="613"/>
      <c r="P89" s="613"/>
      <c r="Q89" s="613"/>
      <c r="R89" s="615"/>
      <c r="S89" s="615"/>
      <c r="T89" s="615"/>
      <c r="U89" s="617"/>
      <c r="V89" s="591"/>
      <c r="W89" s="591"/>
      <c r="X89" s="591"/>
      <c r="Y89" s="593"/>
    </row>
    <row r="90" spans="1:25" x14ac:dyDescent="0.25">
      <c r="A90" s="619"/>
      <c r="B90" s="622"/>
      <c r="C90" s="625"/>
      <c r="D90" s="259" t="s">
        <v>266</v>
      </c>
      <c r="E90" s="299">
        <v>0</v>
      </c>
      <c r="F90" s="299">
        <v>0</v>
      </c>
      <c r="G90" s="283"/>
      <c r="H90" s="244"/>
      <c r="I90" s="244"/>
      <c r="J90" s="299">
        <v>0</v>
      </c>
      <c r="K90" s="244"/>
      <c r="L90" s="244"/>
      <c r="M90" s="244"/>
      <c r="N90" s="613"/>
      <c r="O90" s="613"/>
      <c r="P90" s="613"/>
      <c r="Q90" s="613"/>
      <c r="R90" s="615"/>
      <c r="S90" s="615"/>
      <c r="T90" s="615"/>
      <c r="U90" s="617"/>
      <c r="V90" s="591"/>
      <c r="W90" s="591"/>
      <c r="X90" s="591"/>
      <c r="Y90" s="593"/>
    </row>
    <row r="91" spans="1:25" x14ac:dyDescent="0.25">
      <c r="A91" s="619"/>
      <c r="B91" s="622"/>
      <c r="C91" s="625"/>
      <c r="D91" s="248" t="s">
        <v>267</v>
      </c>
      <c r="E91" s="281">
        <v>255193454</v>
      </c>
      <c r="F91" s="281">
        <v>255193454</v>
      </c>
      <c r="G91" s="283"/>
      <c r="H91" s="244"/>
      <c r="I91" s="244"/>
      <c r="J91" s="244">
        <v>56623333</v>
      </c>
      <c r="K91" s="244"/>
      <c r="L91" s="244"/>
      <c r="M91" s="244"/>
      <c r="N91" s="613"/>
      <c r="O91" s="613"/>
      <c r="P91" s="613"/>
      <c r="Q91" s="613"/>
      <c r="R91" s="615"/>
      <c r="S91" s="615"/>
      <c r="T91" s="615"/>
      <c r="U91" s="617"/>
      <c r="V91" s="591"/>
      <c r="W91" s="591"/>
      <c r="X91" s="591"/>
      <c r="Y91" s="593"/>
    </row>
    <row r="92" spans="1:25" x14ac:dyDescent="0.25">
      <c r="A92" s="619"/>
      <c r="B92" s="622"/>
      <c r="C92" s="610" t="s">
        <v>331</v>
      </c>
      <c r="D92" s="260" t="s">
        <v>322</v>
      </c>
      <c r="E92" s="300">
        <v>0.98</v>
      </c>
      <c r="F92" s="300">
        <v>0.98</v>
      </c>
      <c r="G92" s="283"/>
      <c r="H92" s="244"/>
      <c r="I92" s="244"/>
      <c r="J92" s="300">
        <v>0.77</v>
      </c>
      <c r="K92" s="244"/>
      <c r="L92" s="244"/>
      <c r="M92" s="244"/>
      <c r="N92" s="594" t="s">
        <v>310</v>
      </c>
      <c r="O92" s="596" t="s">
        <v>261</v>
      </c>
      <c r="P92" s="596" t="s">
        <v>261</v>
      </c>
      <c r="Q92" s="596" t="s">
        <v>311</v>
      </c>
      <c r="R92" s="596" t="s">
        <v>312</v>
      </c>
      <c r="S92" s="596">
        <v>3810013</v>
      </c>
      <c r="T92" s="596">
        <v>4068770</v>
      </c>
      <c r="U92" s="596" t="s">
        <v>313</v>
      </c>
      <c r="V92" s="596" t="s">
        <v>313</v>
      </c>
      <c r="W92" s="598" t="s">
        <v>314</v>
      </c>
      <c r="X92" s="598" t="s">
        <v>315</v>
      </c>
      <c r="Y92" s="600">
        <v>8281030</v>
      </c>
    </row>
    <row r="93" spans="1:25" ht="27.75" thickBot="1" x14ac:dyDescent="0.3">
      <c r="A93" s="620"/>
      <c r="B93" s="623"/>
      <c r="C93" s="611"/>
      <c r="D93" s="261" t="s">
        <v>323</v>
      </c>
      <c r="E93" s="285">
        <v>1598756454</v>
      </c>
      <c r="F93" s="285">
        <v>1598756454</v>
      </c>
      <c r="G93" s="277"/>
      <c r="H93" s="242"/>
      <c r="I93" s="242"/>
      <c r="J93" s="285">
        <v>56623333</v>
      </c>
      <c r="K93" s="242"/>
      <c r="L93" s="242"/>
      <c r="M93" s="242"/>
      <c r="N93" s="595"/>
      <c r="O93" s="597"/>
      <c r="P93" s="597"/>
      <c r="Q93" s="597"/>
      <c r="R93" s="597"/>
      <c r="S93" s="597"/>
      <c r="T93" s="597"/>
      <c r="U93" s="597"/>
      <c r="V93" s="597"/>
      <c r="W93" s="599"/>
      <c r="X93" s="599"/>
      <c r="Y93" s="601"/>
    </row>
    <row r="94" spans="1:25" x14ac:dyDescent="0.25">
      <c r="A94" s="618">
        <v>10</v>
      </c>
      <c r="B94" s="621" t="s">
        <v>207</v>
      </c>
      <c r="C94" s="624" t="s">
        <v>332</v>
      </c>
      <c r="D94" s="247" t="s">
        <v>259</v>
      </c>
      <c r="E94" s="301">
        <v>0.7</v>
      </c>
      <c r="F94" s="301">
        <v>0.7</v>
      </c>
      <c r="G94" s="280"/>
      <c r="H94" s="262"/>
      <c r="I94" s="262"/>
      <c r="J94" s="262">
        <v>0.46</v>
      </c>
      <c r="K94" s="262"/>
      <c r="L94" s="262"/>
      <c r="M94" s="262"/>
      <c r="N94" s="612" t="s">
        <v>310</v>
      </c>
      <c r="O94" s="612" t="s">
        <v>261</v>
      </c>
      <c r="P94" s="612" t="s">
        <v>261</v>
      </c>
      <c r="Q94" s="612" t="s">
        <v>319</v>
      </c>
      <c r="R94" s="614" t="s">
        <v>320</v>
      </c>
      <c r="S94" s="614">
        <v>3810013</v>
      </c>
      <c r="T94" s="614">
        <v>4068770</v>
      </c>
      <c r="U94" s="616" t="s">
        <v>313</v>
      </c>
      <c r="V94" s="590" t="s">
        <v>313</v>
      </c>
      <c r="W94" s="590" t="s">
        <v>314</v>
      </c>
      <c r="X94" s="590" t="s">
        <v>315</v>
      </c>
      <c r="Y94" s="592">
        <v>8281030</v>
      </c>
    </row>
    <row r="95" spans="1:25" x14ac:dyDescent="0.25">
      <c r="A95" s="619"/>
      <c r="B95" s="622"/>
      <c r="C95" s="625"/>
      <c r="D95" s="248" t="s">
        <v>265</v>
      </c>
      <c r="E95" s="281">
        <v>3236432000</v>
      </c>
      <c r="F95" s="281">
        <v>3236432000</v>
      </c>
      <c r="G95" s="273"/>
      <c r="H95" s="244"/>
      <c r="I95" s="244"/>
      <c r="J95" s="244">
        <v>257349000</v>
      </c>
      <c r="K95" s="244"/>
      <c r="L95" s="244"/>
      <c r="M95" s="244"/>
      <c r="N95" s="613"/>
      <c r="O95" s="613"/>
      <c r="P95" s="613"/>
      <c r="Q95" s="613"/>
      <c r="R95" s="615"/>
      <c r="S95" s="615"/>
      <c r="T95" s="615"/>
      <c r="U95" s="617"/>
      <c r="V95" s="591"/>
      <c r="W95" s="591"/>
      <c r="X95" s="591"/>
      <c r="Y95" s="593"/>
    </row>
    <row r="96" spans="1:25" x14ac:dyDescent="0.25">
      <c r="A96" s="619"/>
      <c r="B96" s="622"/>
      <c r="C96" s="625"/>
      <c r="D96" s="259" t="s">
        <v>266</v>
      </c>
      <c r="E96" s="290">
        <v>0</v>
      </c>
      <c r="F96" s="290">
        <v>0</v>
      </c>
      <c r="G96" s="283"/>
      <c r="H96" s="244"/>
      <c r="I96" s="244"/>
      <c r="J96" s="314">
        <v>0</v>
      </c>
      <c r="K96" s="244"/>
      <c r="L96" s="244"/>
      <c r="M96" s="244"/>
      <c r="N96" s="613"/>
      <c r="O96" s="613"/>
      <c r="P96" s="613"/>
      <c r="Q96" s="613"/>
      <c r="R96" s="615"/>
      <c r="S96" s="615"/>
      <c r="T96" s="615"/>
      <c r="U96" s="617"/>
      <c r="V96" s="591"/>
      <c r="W96" s="591"/>
      <c r="X96" s="591"/>
      <c r="Y96" s="593"/>
    </row>
    <row r="97" spans="1:25" x14ac:dyDescent="0.25">
      <c r="A97" s="619"/>
      <c r="B97" s="622"/>
      <c r="C97" s="625"/>
      <c r="D97" s="248" t="s">
        <v>267</v>
      </c>
      <c r="E97" s="272">
        <v>188273435</v>
      </c>
      <c r="F97" s="272">
        <v>188273435</v>
      </c>
      <c r="G97" s="283"/>
      <c r="H97" s="244"/>
      <c r="I97" s="244"/>
      <c r="J97" s="244">
        <v>150522267</v>
      </c>
      <c r="K97" s="244"/>
      <c r="L97" s="244"/>
      <c r="M97" s="244"/>
      <c r="N97" s="613"/>
      <c r="O97" s="613"/>
      <c r="P97" s="613"/>
      <c r="Q97" s="613"/>
      <c r="R97" s="615"/>
      <c r="S97" s="615"/>
      <c r="T97" s="615"/>
      <c r="U97" s="617"/>
      <c r="V97" s="591"/>
      <c r="W97" s="591"/>
      <c r="X97" s="591"/>
      <c r="Y97" s="593"/>
    </row>
    <row r="98" spans="1:25" x14ac:dyDescent="0.25">
      <c r="A98" s="619"/>
      <c r="B98" s="622"/>
      <c r="C98" s="610" t="s">
        <v>333</v>
      </c>
      <c r="D98" s="260" t="s">
        <v>322</v>
      </c>
      <c r="E98" s="302">
        <v>0.7</v>
      </c>
      <c r="F98" s="302">
        <v>0.7</v>
      </c>
      <c r="G98" s="283"/>
      <c r="H98" s="244"/>
      <c r="I98" s="244"/>
      <c r="J98" s="302">
        <v>0.46</v>
      </c>
      <c r="K98" s="244"/>
      <c r="L98" s="244"/>
      <c r="M98" s="244"/>
      <c r="N98" s="594" t="s">
        <v>310</v>
      </c>
      <c r="O98" s="596" t="s">
        <v>261</v>
      </c>
      <c r="P98" s="596" t="s">
        <v>261</v>
      </c>
      <c r="Q98" s="596" t="s">
        <v>311</v>
      </c>
      <c r="R98" s="596" t="s">
        <v>312</v>
      </c>
      <c r="S98" s="596">
        <v>3810013</v>
      </c>
      <c r="T98" s="596">
        <v>4068770</v>
      </c>
      <c r="U98" s="596" t="s">
        <v>313</v>
      </c>
      <c r="V98" s="596" t="s">
        <v>313</v>
      </c>
      <c r="W98" s="598" t="s">
        <v>314</v>
      </c>
      <c r="X98" s="598" t="s">
        <v>315</v>
      </c>
      <c r="Y98" s="600">
        <v>8281030</v>
      </c>
    </row>
    <row r="99" spans="1:25" ht="27.75" thickBot="1" x14ac:dyDescent="0.3">
      <c r="A99" s="620"/>
      <c r="B99" s="623"/>
      <c r="C99" s="611"/>
      <c r="D99" s="261" t="s">
        <v>323</v>
      </c>
      <c r="E99" s="285">
        <v>3424705435</v>
      </c>
      <c r="F99" s="285">
        <v>3424705435</v>
      </c>
      <c r="G99" s="277"/>
      <c r="H99" s="242"/>
      <c r="I99" s="242"/>
      <c r="J99" s="285">
        <v>407871267</v>
      </c>
      <c r="K99" s="242"/>
      <c r="L99" s="242"/>
      <c r="M99" s="242"/>
      <c r="N99" s="595"/>
      <c r="O99" s="597"/>
      <c r="P99" s="597"/>
      <c r="Q99" s="597"/>
      <c r="R99" s="597"/>
      <c r="S99" s="597"/>
      <c r="T99" s="597"/>
      <c r="U99" s="597"/>
      <c r="V99" s="597"/>
      <c r="W99" s="599"/>
      <c r="X99" s="599"/>
      <c r="Y99" s="601"/>
    </row>
    <row r="100" spans="1:25" x14ac:dyDescent="0.25">
      <c r="A100" s="618">
        <v>11</v>
      </c>
      <c r="B100" s="608" t="s">
        <v>150</v>
      </c>
      <c r="C100" s="608" t="s">
        <v>305</v>
      </c>
      <c r="D100" s="247" t="s">
        <v>259</v>
      </c>
      <c r="E100" s="303">
        <v>3</v>
      </c>
      <c r="F100" s="303">
        <v>3</v>
      </c>
      <c r="G100" s="304"/>
      <c r="H100" s="262"/>
      <c r="I100" s="262"/>
      <c r="J100" s="262">
        <v>2.17</v>
      </c>
      <c r="K100" s="262"/>
      <c r="L100" s="268"/>
      <c r="M100" s="304"/>
      <c r="N100" s="612" t="s">
        <v>310</v>
      </c>
      <c r="O100" s="612" t="s">
        <v>261</v>
      </c>
      <c r="P100" s="612" t="s">
        <v>261</v>
      </c>
      <c r="Q100" s="612" t="s">
        <v>319</v>
      </c>
      <c r="R100" s="614" t="s">
        <v>320</v>
      </c>
      <c r="S100" s="614">
        <v>3810013</v>
      </c>
      <c r="T100" s="614">
        <v>4068770</v>
      </c>
      <c r="U100" s="616" t="s">
        <v>313</v>
      </c>
      <c r="V100" s="590" t="s">
        <v>313</v>
      </c>
      <c r="W100" s="590" t="s">
        <v>314</v>
      </c>
      <c r="X100" s="590" t="s">
        <v>315</v>
      </c>
      <c r="Y100" s="592">
        <v>8281030</v>
      </c>
    </row>
    <row r="101" spans="1:25" x14ac:dyDescent="0.25">
      <c r="A101" s="619"/>
      <c r="B101" s="609"/>
      <c r="C101" s="609"/>
      <c r="D101" s="248" t="s">
        <v>265</v>
      </c>
      <c r="E101" s="281">
        <v>336174000</v>
      </c>
      <c r="F101" s="281">
        <v>336174000</v>
      </c>
      <c r="G101" s="273"/>
      <c r="H101" s="243"/>
      <c r="I101" s="243"/>
      <c r="J101" s="281">
        <v>0</v>
      </c>
      <c r="K101" s="243"/>
      <c r="L101" s="270"/>
      <c r="M101" s="270"/>
      <c r="N101" s="613"/>
      <c r="O101" s="613"/>
      <c r="P101" s="613"/>
      <c r="Q101" s="613"/>
      <c r="R101" s="615"/>
      <c r="S101" s="615"/>
      <c r="T101" s="615"/>
      <c r="U101" s="617"/>
      <c r="V101" s="591"/>
      <c r="W101" s="591"/>
      <c r="X101" s="591"/>
      <c r="Y101" s="593"/>
    </row>
    <row r="102" spans="1:25" x14ac:dyDescent="0.25">
      <c r="A102" s="619"/>
      <c r="B102" s="609"/>
      <c r="C102" s="609"/>
      <c r="D102" s="259" t="s">
        <v>266</v>
      </c>
      <c r="E102" s="290">
        <v>0</v>
      </c>
      <c r="F102" s="290">
        <v>0</v>
      </c>
      <c r="G102" s="305"/>
      <c r="H102" s="243"/>
      <c r="I102" s="243"/>
      <c r="J102" s="243">
        <v>0</v>
      </c>
      <c r="K102" s="243"/>
      <c r="L102" s="270"/>
      <c r="M102" s="270"/>
      <c r="N102" s="613"/>
      <c r="O102" s="613"/>
      <c r="P102" s="613"/>
      <c r="Q102" s="613"/>
      <c r="R102" s="615"/>
      <c r="S102" s="615"/>
      <c r="T102" s="615"/>
      <c r="U102" s="617"/>
      <c r="V102" s="591"/>
      <c r="W102" s="591"/>
      <c r="X102" s="591"/>
      <c r="Y102" s="593"/>
    </row>
    <row r="103" spans="1:25" x14ac:dyDescent="0.25">
      <c r="A103" s="619"/>
      <c r="B103" s="609"/>
      <c r="C103" s="609"/>
      <c r="D103" s="248" t="s">
        <v>267</v>
      </c>
      <c r="E103" s="272">
        <v>1048824580</v>
      </c>
      <c r="F103" s="272">
        <v>1048824580</v>
      </c>
      <c r="G103" s="273"/>
      <c r="H103" s="243"/>
      <c r="I103" s="243"/>
      <c r="J103" s="281">
        <v>157967730</v>
      </c>
      <c r="K103" s="243"/>
      <c r="L103" s="270"/>
      <c r="M103" s="270"/>
      <c r="N103" s="613"/>
      <c r="O103" s="613"/>
      <c r="P103" s="613"/>
      <c r="Q103" s="613"/>
      <c r="R103" s="615"/>
      <c r="S103" s="615"/>
      <c r="T103" s="615"/>
      <c r="U103" s="617"/>
      <c r="V103" s="591"/>
      <c r="W103" s="591"/>
      <c r="X103" s="591"/>
      <c r="Y103" s="593"/>
    </row>
    <row r="104" spans="1:25" x14ac:dyDescent="0.25">
      <c r="A104" s="619"/>
      <c r="B104" s="609"/>
      <c r="C104" s="610" t="s">
        <v>334</v>
      </c>
      <c r="D104" s="260" t="s">
        <v>322</v>
      </c>
      <c r="E104" s="306">
        <v>3</v>
      </c>
      <c r="F104" s="306">
        <v>3</v>
      </c>
      <c r="G104" s="273"/>
      <c r="H104" s="244"/>
      <c r="I104" s="244"/>
      <c r="J104" s="307">
        <v>2.17</v>
      </c>
      <c r="K104" s="244"/>
      <c r="L104" s="270"/>
      <c r="M104" s="270"/>
      <c r="N104" s="594" t="s">
        <v>310</v>
      </c>
      <c r="O104" s="596" t="s">
        <v>261</v>
      </c>
      <c r="P104" s="596" t="s">
        <v>261</v>
      </c>
      <c r="Q104" s="596" t="s">
        <v>311</v>
      </c>
      <c r="R104" s="596" t="s">
        <v>312</v>
      </c>
      <c r="S104" s="596">
        <v>3810013</v>
      </c>
      <c r="T104" s="596">
        <v>4068770</v>
      </c>
      <c r="U104" s="596" t="s">
        <v>313</v>
      </c>
      <c r="V104" s="596" t="s">
        <v>313</v>
      </c>
      <c r="W104" s="598" t="s">
        <v>314</v>
      </c>
      <c r="X104" s="598" t="s">
        <v>315</v>
      </c>
      <c r="Y104" s="600">
        <v>8281030</v>
      </c>
    </row>
    <row r="105" spans="1:25" ht="27.75" thickBot="1" x14ac:dyDescent="0.3">
      <c r="A105" s="620"/>
      <c r="B105" s="689"/>
      <c r="C105" s="611"/>
      <c r="D105" s="261" t="s">
        <v>323</v>
      </c>
      <c r="E105" s="285">
        <v>1384998580</v>
      </c>
      <c r="F105" s="285">
        <v>1384998580</v>
      </c>
      <c r="G105" s="276"/>
      <c r="H105" s="242"/>
      <c r="I105" s="242"/>
      <c r="J105" s="285">
        <v>157967730</v>
      </c>
      <c r="K105" s="242"/>
      <c r="L105" s="308"/>
      <c r="M105" s="278"/>
      <c r="N105" s="595"/>
      <c r="O105" s="597"/>
      <c r="P105" s="597"/>
      <c r="Q105" s="597"/>
      <c r="R105" s="597"/>
      <c r="S105" s="597"/>
      <c r="T105" s="597"/>
      <c r="U105" s="597"/>
      <c r="V105" s="597"/>
      <c r="W105" s="599"/>
      <c r="X105" s="599"/>
      <c r="Y105" s="601"/>
    </row>
    <row r="106" spans="1:25" x14ac:dyDescent="0.25">
      <c r="A106" s="602">
        <v>12</v>
      </c>
      <c r="B106" s="605" t="s">
        <v>155</v>
      </c>
      <c r="C106" s="608" t="s">
        <v>305</v>
      </c>
      <c r="D106" s="247" t="s">
        <v>259</v>
      </c>
      <c r="E106" s="303">
        <v>1</v>
      </c>
      <c r="F106" s="303">
        <v>1</v>
      </c>
      <c r="G106" s="304"/>
      <c r="H106" s="262"/>
      <c r="I106" s="262"/>
      <c r="J106" s="262">
        <v>0</v>
      </c>
      <c r="K106" s="262"/>
      <c r="L106" s="268"/>
      <c r="M106" s="304"/>
      <c r="N106" s="612" t="s">
        <v>310</v>
      </c>
      <c r="O106" s="612" t="s">
        <v>261</v>
      </c>
      <c r="P106" s="612" t="s">
        <v>261</v>
      </c>
      <c r="Q106" s="612" t="s">
        <v>319</v>
      </c>
      <c r="R106" s="614" t="s">
        <v>320</v>
      </c>
      <c r="S106" s="614">
        <v>3810013</v>
      </c>
      <c r="T106" s="614">
        <v>4068770</v>
      </c>
      <c r="U106" s="616" t="s">
        <v>313</v>
      </c>
      <c r="V106" s="590" t="s">
        <v>313</v>
      </c>
      <c r="W106" s="590" t="s">
        <v>314</v>
      </c>
      <c r="X106" s="590" t="s">
        <v>315</v>
      </c>
      <c r="Y106" s="592">
        <v>8281030</v>
      </c>
    </row>
    <row r="107" spans="1:25" x14ac:dyDescent="0.25">
      <c r="A107" s="603"/>
      <c r="B107" s="606"/>
      <c r="C107" s="609"/>
      <c r="D107" s="248" t="s">
        <v>265</v>
      </c>
      <c r="E107" s="281">
        <v>510381000</v>
      </c>
      <c r="F107" s="281">
        <v>510381000</v>
      </c>
      <c r="G107" s="273"/>
      <c r="H107" s="243"/>
      <c r="I107" s="243"/>
      <c r="J107" s="281">
        <v>0</v>
      </c>
      <c r="K107" s="243"/>
      <c r="L107" s="270"/>
      <c r="M107" s="270"/>
      <c r="N107" s="613"/>
      <c r="O107" s="613"/>
      <c r="P107" s="613"/>
      <c r="Q107" s="613"/>
      <c r="R107" s="615"/>
      <c r="S107" s="615"/>
      <c r="T107" s="615"/>
      <c r="U107" s="617"/>
      <c r="V107" s="591"/>
      <c r="W107" s="591"/>
      <c r="X107" s="591"/>
      <c r="Y107" s="593"/>
    </row>
    <row r="108" spans="1:25" x14ac:dyDescent="0.25">
      <c r="A108" s="603"/>
      <c r="B108" s="606"/>
      <c r="C108" s="609"/>
      <c r="D108" s="259" t="s">
        <v>266</v>
      </c>
      <c r="E108" s="290">
        <v>0</v>
      </c>
      <c r="F108" s="290">
        <v>0</v>
      </c>
      <c r="G108" s="305"/>
      <c r="H108" s="243"/>
      <c r="I108" s="243"/>
      <c r="J108" s="243">
        <v>0</v>
      </c>
      <c r="K108" s="243"/>
      <c r="L108" s="270"/>
      <c r="M108" s="270"/>
      <c r="N108" s="613"/>
      <c r="O108" s="613"/>
      <c r="P108" s="613"/>
      <c r="Q108" s="613"/>
      <c r="R108" s="615"/>
      <c r="S108" s="615"/>
      <c r="T108" s="615"/>
      <c r="U108" s="617"/>
      <c r="V108" s="591"/>
      <c r="W108" s="591"/>
      <c r="X108" s="591"/>
      <c r="Y108" s="593"/>
    </row>
    <row r="109" spans="1:25" x14ac:dyDescent="0.25">
      <c r="A109" s="603"/>
      <c r="B109" s="606"/>
      <c r="C109" s="609"/>
      <c r="D109" s="248" t="s">
        <v>267</v>
      </c>
      <c r="E109" s="272">
        <v>0</v>
      </c>
      <c r="F109" s="272">
        <v>0</v>
      </c>
      <c r="G109" s="273"/>
      <c r="H109" s="243"/>
      <c r="I109" s="243"/>
      <c r="J109" s="281">
        <v>0</v>
      </c>
      <c r="K109" s="243"/>
      <c r="L109" s="270"/>
      <c r="M109" s="270"/>
      <c r="N109" s="613"/>
      <c r="O109" s="613"/>
      <c r="P109" s="613"/>
      <c r="Q109" s="613"/>
      <c r="R109" s="615"/>
      <c r="S109" s="615"/>
      <c r="T109" s="615"/>
      <c r="U109" s="617"/>
      <c r="V109" s="591"/>
      <c r="W109" s="591"/>
      <c r="X109" s="591"/>
      <c r="Y109" s="593"/>
    </row>
    <row r="110" spans="1:25" x14ac:dyDescent="0.25">
      <c r="A110" s="603"/>
      <c r="B110" s="606"/>
      <c r="C110" s="610" t="s">
        <v>335</v>
      </c>
      <c r="D110" s="260" t="s">
        <v>322</v>
      </c>
      <c r="E110" s="306">
        <v>1</v>
      </c>
      <c r="F110" s="306">
        <v>1</v>
      </c>
      <c r="G110" s="273"/>
      <c r="H110" s="244"/>
      <c r="I110" s="244"/>
      <c r="J110" s="307">
        <v>0</v>
      </c>
      <c r="K110" s="244"/>
      <c r="L110" s="270"/>
      <c r="M110" s="270"/>
      <c r="N110" s="594" t="s">
        <v>310</v>
      </c>
      <c r="O110" s="596" t="s">
        <v>261</v>
      </c>
      <c r="P110" s="596" t="s">
        <v>261</v>
      </c>
      <c r="Q110" s="596" t="s">
        <v>311</v>
      </c>
      <c r="R110" s="596" t="s">
        <v>312</v>
      </c>
      <c r="S110" s="596">
        <v>3810013</v>
      </c>
      <c r="T110" s="596">
        <v>4068770</v>
      </c>
      <c r="U110" s="596" t="s">
        <v>313</v>
      </c>
      <c r="V110" s="596" t="s">
        <v>313</v>
      </c>
      <c r="W110" s="598" t="s">
        <v>314</v>
      </c>
      <c r="X110" s="598" t="s">
        <v>315</v>
      </c>
      <c r="Y110" s="600">
        <v>8281030</v>
      </c>
    </row>
    <row r="111" spans="1:25" ht="27.75" thickBot="1" x14ac:dyDescent="0.3">
      <c r="A111" s="604"/>
      <c r="B111" s="607"/>
      <c r="C111" s="611"/>
      <c r="D111" s="261" t="s">
        <v>323</v>
      </c>
      <c r="E111" s="285">
        <v>510381000</v>
      </c>
      <c r="F111" s="285">
        <v>510381000</v>
      </c>
      <c r="G111" s="276"/>
      <c r="H111" s="242"/>
      <c r="I111" s="242"/>
      <c r="J111" s="285">
        <v>0</v>
      </c>
      <c r="K111" s="242"/>
      <c r="L111" s="308"/>
      <c r="M111" s="278"/>
      <c r="N111" s="595"/>
      <c r="O111" s="597"/>
      <c r="P111" s="597"/>
      <c r="Q111" s="597"/>
      <c r="R111" s="597"/>
      <c r="S111" s="597"/>
      <c r="T111" s="597"/>
      <c r="U111" s="597"/>
      <c r="V111" s="597"/>
      <c r="W111" s="599"/>
      <c r="X111" s="599"/>
      <c r="Y111" s="601"/>
    </row>
    <row r="112" spans="1:25" ht="36" x14ac:dyDescent="0.25">
      <c r="A112" s="676" t="s">
        <v>336</v>
      </c>
      <c r="B112" s="677"/>
      <c r="C112" s="678"/>
      <c r="D112" s="263" t="s">
        <v>337</v>
      </c>
      <c r="E112" s="264">
        <f>9000000000+E107</f>
        <v>9510381000</v>
      </c>
      <c r="F112" s="264">
        <v>9510381000</v>
      </c>
      <c r="G112" s="264">
        <v>0</v>
      </c>
      <c r="H112" s="264">
        <v>0</v>
      </c>
      <c r="I112" s="264">
        <v>0</v>
      </c>
      <c r="J112" s="264">
        <v>1465037000</v>
      </c>
      <c r="K112" s="264">
        <v>0</v>
      </c>
      <c r="L112" s="264">
        <v>0</v>
      </c>
      <c r="M112" s="264">
        <v>0</v>
      </c>
      <c r="N112" s="683"/>
      <c r="O112" s="684"/>
      <c r="P112" s="684"/>
      <c r="Q112" s="684"/>
      <c r="R112" s="684"/>
      <c r="S112" s="684"/>
      <c r="T112" s="684"/>
      <c r="U112" s="684"/>
      <c r="V112" s="684"/>
      <c r="W112" s="684"/>
      <c r="X112" s="684"/>
      <c r="Y112" s="685"/>
    </row>
    <row r="113" spans="1:25" ht="36" x14ac:dyDescent="0.25">
      <c r="A113" s="679"/>
      <c r="B113" s="680"/>
      <c r="C113" s="681"/>
      <c r="D113" s="254" t="s">
        <v>338</v>
      </c>
      <c r="E113" s="265">
        <v>11790180654</v>
      </c>
      <c r="F113" s="265">
        <v>11790180654</v>
      </c>
      <c r="G113" s="265">
        <v>0</v>
      </c>
      <c r="H113" s="265">
        <v>0</v>
      </c>
      <c r="I113" s="265">
        <v>0</v>
      </c>
      <c r="J113" s="265">
        <v>2681875766</v>
      </c>
      <c r="K113" s="265">
        <v>0</v>
      </c>
      <c r="L113" s="265">
        <v>0</v>
      </c>
      <c r="M113" s="265">
        <v>0</v>
      </c>
      <c r="N113" s="683"/>
      <c r="O113" s="684"/>
      <c r="P113" s="684"/>
      <c r="Q113" s="684"/>
      <c r="R113" s="684"/>
      <c r="S113" s="684"/>
      <c r="T113" s="684"/>
      <c r="U113" s="684"/>
      <c r="V113" s="684"/>
      <c r="W113" s="684"/>
      <c r="X113" s="684"/>
      <c r="Y113" s="685"/>
    </row>
    <row r="114" spans="1:25" ht="36.75" thickBot="1" x14ac:dyDescent="0.3">
      <c r="A114" s="641"/>
      <c r="B114" s="643"/>
      <c r="C114" s="682"/>
      <c r="D114" s="253" t="s">
        <v>339</v>
      </c>
      <c r="E114" s="266">
        <v>20790180654</v>
      </c>
      <c r="F114" s="266">
        <v>21300561654</v>
      </c>
      <c r="G114" s="266">
        <v>0</v>
      </c>
      <c r="H114" s="266">
        <v>0</v>
      </c>
      <c r="I114" s="266">
        <v>0</v>
      </c>
      <c r="J114" s="266">
        <v>4146912766</v>
      </c>
      <c r="K114" s="266">
        <v>0</v>
      </c>
      <c r="L114" s="266">
        <v>0</v>
      </c>
      <c r="M114" s="266">
        <v>0</v>
      </c>
      <c r="N114" s="686"/>
      <c r="O114" s="687"/>
      <c r="P114" s="687"/>
      <c r="Q114" s="687"/>
      <c r="R114" s="687"/>
      <c r="S114" s="687"/>
      <c r="T114" s="687"/>
      <c r="U114" s="687"/>
      <c r="V114" s="687"/>
      <c r="W114" s="687"/>
      <c r="X114" s="687"/>
      <c r="Y114" s="688"/>
    </row>
    <row r="115" spans="1:25" x14ac:dyDescent="0.25">
      <c r="A115" s="237"/>
      <c r="B115" s="239"/>
      <c r="C115" s="239"/>
      <c r="D115" s="239"/>
      <c r="E115" s="237"/>
      <c r="F115" s="237"/>
      <c r="G115" s="237"/>
      <c r="H115" s="237"/>
      <c r="I115" s="237"/>
      <c r="J115" s="237"/>
      <c r="K115" s="237"/>
      <c r="L115" s="237"/>
      <c r="M115" s="237"/>
      <c r="N115" s="237"/>
      <c r="O115" s="237"/>
      <c r="P115" s="237"/>
      <c r="Q115" s="239"/>
      <c r="R115" s="239"/>
      <c r="S115" s="239"/>
      <c r="T115" s="239"/>
      <c r="U115" s="239"/>
      <c r="V115" s="239"/>
      <c r="W115" s="239"/>
      <c r="X115" s="239"/>
      <c r="Y115" s="239"/>
    </row>
    <row r="116" spans="1:25" ht="18" x14ac:dyDescent="0.25">
      <c r="A116" s="237"/>
      <c r="B116" s="239"/>
      <c r="C116" s="239"/>
      <c r="D116" s="239"/>
      <c r="E116" s="237"/>
      <c r="F116" s="239"/>
      <c r="G116" s="237"/>
      <c r="H116" s="237"/>
      <c r="I116" s="237"/>
      <c r="J116" s="237"/>
      <c r="K116" s="237"/>
      <c r="L116" s="237"/>
      <c r="M116" s="237"/>
      <c r="N116" s="237"/>
      <c r="O116" s="237"/>
      <c r="P116" s="237"/>
      <c r="Q116" s="238"/>
      <c r="R116" s="238"/>
      <c r="S116" s="238"/>
      <c r="T116" s="238"/>
      <c r="U116" s="238"/>
      <c r="V116" s="241"/>
      <c r="W116" s="241"/>
      <c r="X116" s="241"/>
      <c r="Y116" s="241"/>
    </row>
    <row r="117" spans="1:25" ht="18" x14ac:dyDescent="0.25">
      <c r="A117" s="257" t="s">
        <v>91</v>
      </c>
      <c r="B117" s="237"/>
      <c r="C117" s="237"/>
      <c r="D117" s="237"/>
      <c r="E117" s="237"/>
      <c r="F117" s="239"/>
      <c r="G117" s="237"/>
      <c r="H117" s="237"/>
      <c r="I117" s="237"/>
      <c r="J117" s="237"/>
      <c r="K117" s="237"/>
      <c r="L117" s="237"/>
      <c r="M117" s="237"/>
      <c r="N117" s="237"/>
      <c r="O117" s="237"/>
      <c r="P117" s="237"/>
      <c r="Q117" s="238"/>
      <c r="R117" s="238"/>
      <c r="S117" s="238"/>
      <c r="T117" s="238"/>
      <c r="U117" s="238"/>
      <c r="V117" s="240"/>
      <c r="W117" s="240"/>
      <c r="X117" s="240"/>
      <c r="Y117" s="240"/>
    </row>
    <row r="118" spans="1:25" ht="18" x14ac:dyDescent="0.25">
      <c r="A118" s="256" t="s">
        <v>92</v>
      </c>
      <c r="B118" s="442" t="s">
        <v>93</v>
      </c>
      <c r="C118" s="442"/>
      <c r="D118" s="442"/>
      <c r="E118" s="442"/>
      <c r="F118" s="444" t="s">
        <v>94</v>
      </c>
      <c r="G118" s="444"/>
      <c r="H118" s="444"/>
      <c r="I118" s="237"/>
      <c r="J118" s="237"/>
      <c r="K118" s="237"/>
      <c r="L118" s="237"/>
      <c r="M118" s="237"/>
      <c r="N118" s="237"/>
      <c r="O118" s="237"/>
      <c r="P118" s="237"/>
      <c r="Q118" s="238"/>
      <c r="R118" s="238"/>
      <c r="S118" s="238"/>
      <c r="T118" s="238"/>
      <c r="U118" s="238"/>
      <c r="V118" s="238"/>
      <c r="W118" s="238"/>
      <c r="X118" s="238"/>
      <c r="Y118" s="238"/>
    </row>
    <row r="119" spans="1:25" x14ac:dyDescent="0.25">
      <c r="A119" s="255">
        <v>11</v>
      </c>
      <c r="B119" s="443" t="s">
        <v>95</v>
      </c>
      <c r="C119" s="443"/>
      <c r="D119" s="443"/>
      <c r="E119" s="443"/>
      <c r="F119" s="443" t="s">
        <v>97</v>
      </c>
      <c r="G119" s="443"/>
      <c r="H119" s="443"/>
      <c r="I119" s="237"/>
      <c r="J119" s="237"/>
      <c r="K119" s="237"/>
      <c r="L119" s="237"/>
      <c r="M119" s="237"/>
      <c r="N119" s="237"/>
      <c r="O119" s="237"/>
      <c r="P119" s="237"/>
      <c r="Q119" s="237"/>
      <c r="R119" s="237"/>
      <c r="S119" s="237"/>
      <c r="T119" s="237"/>
      <c r="U119" s="237"/>
      <c r="V119" s="237"/>
      <c r="W119" s="237"/>
      <c r="X119" s="237"/>
      <c r="Y119" s="237"/>
    </row>
    <row r="120" spans="1:25" x14ac:dyDescent="0.25">
      <c r="A120" s="235"/>
      <c r="B120" s="235"/>
      <c r="C120" s="235"/>
      <c r="D120" s="235"/>
      <c r="E120" s="236"/>
      <c r="F120" s="236"/>
      <c r="G120" s="236"/>
      <c r="H120" s="236"/>
      <c r="I120" s="236"/>
      <c r="J120" s="236"/>
      <c r="K120" s="236"/>
      <c r="L120" s="236"/>
      <c r="M120" s="236"/>
      <c r="N120" s="236"/>
      <c r="O120" s="236"/>
      <c r="P120" s="236"/>
      <c r="Q120" s="235"/>
      <c r="R120" s="235"/>
      <c r="S120" s="235"/>
      <c r="T120" s="235"/>
      <c r="U120" s="235"/>
      <c r="V120" s="235"/>
      <c r="W120" s="235"/>
      <c r="X120" s="235"/>
      <c r="Y120" s="235"/>
    </row>
    <row r="121" spans="1:25" x14ac:dyDescent="0.25">
      <c r="A121" s="235"/>
      <c r="B121" s="235"/>
      <c r="C121" s="235"/>
      <c r="D121" s="235"/>
      <c r="E121" s="235"/>
      <c r="F121" s="235"/>
      <c r="G121" s="236"/>
      <c r="H121" s="236"/>
      <c r="I121" s="236"/>
      <c r="J121" s="236"/>
      <c r="K121" s="236"/>
      <c r="L121" s="236"/>
      <c r="M121" s="235"/>
      <c r="N121" s="235"/>
      <c r="O121" s="235"/>
      <c r="P121" s="235"/>
      <c r="Q121" s="235"/>
      <c r="R121" s="235"/>
      <c r="S121" s="235"/>
      <c r="T121" s="235"/>
      <c r="U121" s="235"/>
      <c r="V121" s="235"/>
      <c r="W121" s="235"/>
      <c r="X121" s="235"/>
      <c r="Y121" s="235"/>
    </row>
    <row r="122" spans="1:25" x14ac:dyDescent="0.25">
      <c r="A122" s="235"/>
      <c r="B122" s="235"/>
      <c r="C122" s="235"/>
      <c r="D122" s="235"/>
      <c r="E122" s="235"/>
      <c r="F122" s="235"/>
      <c r="G122" s="236"/>
      <c r="H122" s="236"/>
      <c r="I122" s="236"/>
      <c r="J122" s="236"/>
      <c r="K122" s="236"/>
      <c r="L122" s="236"/>
      <c r="M122" s="235"/>
      <c r="N122" s="235"/>
      <c r="O122" s="235"/>
      <c r="P122" s="235"/>
      <c r="Q122" s="235"/>
      <c r="R122" s="235"/>
      <c r="S122" s="235"/>
      <c r="T122" s="235"/>
      <c r="U122" s="235"/>
      <c r="V122" s="235"/>
      <c r="W122" s="235"/>
      <c r="X122" s="235"/>
      <c r="Y122" s="235"/>
    </row>
    <row r="123" spans="1:25" x14ac:dyDescent="0.25">
      <c r="A123" s="235"/>
      <c r="B123" s="235"/>
      <c r="C123" s="235"/>
      <c r="D123" s="235"/>
      <c r="E123" s="235"/>
      <c r="F123" s="235"/>
      <c r="G123" s="236"/>
      <c r="H123" s="236"/>
      <c r="I123" s="236"/>
      <c r="J123" s="236"/>
      <c r="K123" s="236"/>
      <c r="L123" s="236"/>
      <c r="M123" s="235"/>
      <c r="N123" s="235"/>
      <c r="O123" s="235"/>
      <c r="P123" s="235"/>
      <c r="Q123" s="235"/>
      <c r="R123" s="235"/>
      <c r="S123" s="235"/>
      <c r="T123" s="235"/>
      <c r="U123" s="235"/>
      <c r="V123" s="235"/>
      <c r="W123" s="235"/>
      <c r="X123" s="235"/>
      <c r="Y123" s="235"/>
    </row>
    <row r="124" spans="1:25" x14ac:dyDescent="0.25">
      <c r="A124" s="235"/>
      <c r="B124" s="235"/>
      <c r="C124" s="235"/>
      <c r="D124" s="235"/>
      <c r="E124" s="235"/>
      <c r="F124" s="235"/>
      <c r="G124" s="236"/>
      <c r="H124" s="236"/>
      <c r="I124" s="236"/>
      <c r="J124" s="236"/>
      <c r="K124" s="236"/>
      <c r="L124" s="236"/>
      <c r="M124" s="235"/>
      <c r="N124" s="235"/>
      <c r="O124" s="235"/>
      <c r="P124" s="235"/>
      <c r="Q124" s="235"/>
      <c r="R124" s="235"/>
      <c r="S124" s="235"/>
      <c r="T124" s="235"/>
      <c r="U124" s="235"/>
      <c r="V124" s="235"/>
      <c r="W124" s="235"/>
      <c r="X124" s="235"/>
      <c r="Y124" s="235"/>
    </row>
    <row r="125" spans="1:25" x14ac:dyDescent="0.25">
      <c r="A125" s="235"/>
      <c r="B125" s="235"/>
      <c r="C125" s="235"/>
      <c r="D125" s="235"/>
      <c r="E125" s="235"/>
      <c r="F125" s="235"/>
      <c r="G125" s="236"/>
      <c r="H125" s="236"/>
      <c r="I125" s="236"/>
      <c r="J125" s="236"/>
      <c r="K125" s="236"/>
      <c r="L125" s="236"/>
      <c r="M125" s="235"/>
      <c r="N125" s="235"/>
      <c r="O125" s="235"/>
      <c r="P125" s="235"/>
      <c r="Q125" s="235"/>
      <c r="R125" s="235"/>
      <c r="S125" s="235"/>
      <c r="T125" s="235"/>
      <c r="U125" s="235"/>
      <c r="V125" s="235"/>
      <c r="W125" s="235"/>
      <c r="X125" s="235"/>
      <c r="Y125" s="235"/>
    </row>
    <row r="126" spans="1:25" x14ac:dyDescent="0.25">
      <c r="A126" s="235"/>
      <c r="B126" s="235"/>
      <c r="C126" s="235"/>
      <c r="D126" s="235"/>
      <c r="E126" s="235"/>
      <c r="F126" s="235"/>
      <c r="G126" s="236"/>
      <c r="H126" s="236"/>
      <c r="I126" s="236"/>
      <c r="J126" s="236"/>
      <c r="K126" s="236"/>
      <c r="L126" s="236"/>
      <c r="M126" s="235"/>
      <c r="N126" s="235"/>
      <c r="O126" s="235"/>
      <c r="P126" s="235"/>
      <c r="Q126" s="235"/>
      <c r="R126" s="235"/>
      <c r="S126" s="235"/>
      <c r="T126" s="235"/>
      <c r="U126" s="235"/>
      <c r="V126" s="235"/>
      <c r="W126" s="235"/>
      <c r="X126" s="235"/>
      <c r="Y126" s="235"/>
    </row>
    <row r="127" spans="1:25" x14ac:dyDescent="0.25">
      <c r="A127" s="235"/>
      <c r="B127" s="235"/>
      <c r="C127" s="235"/>
      <c r="D127" s="235"/>
      <c r="E127" s="235"/>
      <c r="F127" s="235"/>
      <c r="G127" s="236"/>
      <c r="H127" s="236"/>
      <c r="I127" s="236"/>
      <c r="J127" s="236"/>
      <c r="K127" s="236"/>
      <c r="L127" s="236"/>
      <c r="M127" s="235"/>
      <c r="N127" s="235"/>
      <c r="O127" s="235"/>
      <c r="P127" s="235"/>
      <c r="Q127" s="235"/>
      <c r="R127" s="235"/>
      <c r="S127" s="235"/>
      <c r="T127" s="235"/>
      <c r="U127" s="235"/>
      <c r="V127" s="235"/>
      <c r="W127" s="235"/>
      <c r="X127" s="235"/>
      <c r="Y127" s="235"/>
    </row>
    <row r="128" spans="1:25" x14ac:dyDescent="0.25">
      <c r="A128" s="235"/>
      <c r="B128" s="235"/>
      <c r="C128" s="235"/>
      <c r="D128" s="235"/>
      <c r="E128" s="235"/>
      <c r="F128" s="235"/>
      <c r="G128" s="236"/>
      <c r="H128" s="236"/>
      <c r="I128" s="236"/>
      <c r="J128" s="236"/>
      <c r="K128" s="236"/>
      <c r="L128" s="236"/>
      <c r="M128" s="235"/>
      <c r="N128" s="235"/>
      <c r="O128" s="235"/>
      <c r="P128" s="235"/>
      <c r="Q128" s="235"/>
      <c r="R128" s="235"/>
      <c r="S128" s="235"/>
      <c r="T128" s="235"/>
      <c r="U128" s="235"/>
      <c r="V128" s="235"/>
      <c r="W128" s="235"/>
      <c r="X128" s="235"/>
      <c r="Y128" s="235"/>
    </row>
    <row r="129" spans="7:12" x14ac:dyDescent="0.25">
      <c r="G129" s="236"/>
      <c r="H129" s="236"/>
      <c r="I129" s="236"/>
      <c r="J129" s="236"/>
      <c r="K129" s="236"/>
      <c r="L129" s="236"/>
    </row>
    <row r="130" spans="7:12" x14ac:dyDescent="0.25">
      <c r="G130" s="236"/>
      <c r="H130" s="236"/>
      <c r="I130" s="236"/>
      <c r="J130" s="236"/>
      <c r="K130" s="236"/>
      <c r="L130" s="236"/>
    </row>
    <row r="131" spans="7:12" x14ac:dyDescent="0.25">
      <c r="G131" s="236"/>
      <c r="H131" s="236"/>
      <c r="I131" s="236"/>
      <c r="J131" s="236"/>
      <c r="K131" s="236"/>
      <c r="L131" s="236"/>
    </row>
    <row r="132" spans="7:12" x14ac:dyDescent="0.25">
      <c r="G132" s="236"/>
      <c r="H132" s="236"/>
      <c r="I132" s="236"/>
      <c r="J132" s="236"/>
      <c r="K132" s="236"/>
      <c r="L132" s="236"/>
    </row>
    <row r="133" spans="7:12" x14ac:dyDescent="0.25">
      <c r="G133" s="236"/>
      <c r="H133" s="236"/>
      <c r="I133" s="236"/>
      <c r="J133" s="236"/>
      <c r="K133" s="236"/>
      <c r="L133" s="236"/>
    </row>
    <row r="134" spans="7:12" x14ac:dyDescent="0.25">
      <c r="G134" s="236"/>
      <c r="H134" s="236"/>
      <c r="I134" s="236"/>
      <c r="J134" s="236"/>
      <c r="K134" s="236"/>
      <c r="L134" s="236"/>
    </row>
    <row r="135" spans="7:12" x14ac:dyDescent="0.25">
      <c r="G135" s="236"/>
      <c r="H135" s="236"/>
      <c r="I135" s="236"/>
      <c r="J135" s="236"/>
      <c r="K135" s="236"/>
      <c r="L135" s="236"/>
    </row>
    <row r="136" spans="7:12" x14ac:dyDescent="0.25">
      <c r="G136" s="236"/>
      <c r="H136" s="236"/>
      <c r="I136" s="236"/>
      <c r="J136" s="236"/>
      <c r="K136" s="236"/>
      <c r="L136" s="236"/>
    </row>
    <row r="137" spans="7:12" x14ac:dyDescent="0.25">
      <c r="G137" s="236"/>
      <c r="H137" s="236"/>
      <c r="I137" s="236"/>
      <c r="J137" s="236"/>
      <c r="K137" s="236"/>
      <c r="L137" s="236"/>
    </row>
    <row r="138" spans="7:12" x14ac:dyDescent="0.25">
      <c r="G138" s="236"/>
      <c r="H138" s="236"/>
      <c r="I138" s="236"/>
      <c r="J138" s="236"/>
      <c r="K138" s="236"/>
      <c r="L138" s="236"/>
    </row>
    <row r="139" spans="7:12" x14ac:dyDescent="0.25">
      <c r="G139" s="236"/>
      <c r="H139" s="236"/>
      <c r="I139" s="236"/>
      <c r="J139" s="236"/>
      <c r="K139" s="236"/>
      <c r="L139" s="236"/>
    </row>
    <row r="140" spans="7:12" x14ac:dyDescent="0.25">
      <c r="G140" s="236"/>
      <c r="H140" s="236"/>
      <c r="I140" s="236"/>
      <c r="J140" s="236"/>
      <c r="K140" s="236"/>
      <c r="L140" s="236"/>
    </row>
    <row r="141" spans="7:12" x14ac:dyDescent="0.25">
      <c r="G141" s="236"/>
      <c r="H141" s="236"/>
      <c r="I141" s="236"/>
      <c r="J141" s="236"/>
      <c r="K141" s="236"/>
      <c r="L141" s="236"/>
    </row>
    <row r="142" spans="7:12" x14ac:dyDescent="0.25">
      <c r="G142" s="236"/>
      <c r="H142" s="236"/>
      <c r="I142" s="236"/>
      <c r="J142" s="236"/>
      <c r="K142" s="236"/>
      <c r="L142" s="236"/>
    </row>
    <row r="143" spans="7:12" x14ac:dyDescent="0.25">
      <c r="G143" s="236"/>
      <c r="H143" s="236"/>
      <c r="I143" s="236"/>
      <c r="J143" s="236"/>
      <c r="K143" s="236"/>
      <c r="L143" s="236"/>
    </row>
    <row r="144" spans="7:12" x14ac:dyDescent="0.25">
      <c r="G144" s="236"/>
      <c r="H144" s="236"/>
      <c r="I144" s="236"/>
      <c r="J144" s="236"/>
      <c r="K144" s="236"/>
      <c r="L144" s="236"/>
    </row>
    <row r="145" spans="7:12" x14ac:dyDescent="0.25">
      <c r="G145" s="236"/>
      <c r="H145" s="236"/>
      <c r="I145" s="236"/>
      <c r="J145" s="236"/>
      <c r="K145" s="236"/>
      <c r="L145" s="236"/>
    </row>
    <row r="146" spans="7:12" x14ac:dyDescent="0.25">
      <c r="G146" s="236"/>
      <c r="H146" s="236"/>
      <c r="I146" s="236"/>
      <c r="J146" s="236"/>
      <c r="K146" s="236"/>
      <c r="L146" s="236"/>
    </row>
    <row r="147" spans="7:12" x14ac:dyDescent="0.25">
      <c r="G147" s="236"/>
      <c r="H147" s="236"/>
      <c r="I147" s="236"/>
      <c r="J147" s="236"/>
      <c r="K147" s="236"/>
      <c r="L147" s="236"/>
    </row>
    <row r="148" spans="7:12" x14ac:dyDescent="0.25">
      <c r="G148" s="236"/>
      <c r="H148" s="236"/>
      <c r="I148" s="236"/>
      <c r="J148" s="236"/>
      <c r="K148" s="236"/>
      <c r="L148" s="236"/>
    </row>
    <row r="149" spans="7:12" x14ac:dyDescent="0.25">
      <c r="G149" s="236"/>
      <c r="H149" s="236"/>
      <c r="I149" s="236"/>
      <c r="J149" s="236"/>
      <c r="K149" s="236"/>
      <c r="L149" s="236"/>
    </row>
    <row r="150" spans="7:12" x14ac:dyDescent="0.25">
      <c r="G150" s="236"/>
      <c r="H150" s="236"/>
      <c r="I150" s="236"/>
      <c r="J150" s="236"/>
      <c r="K150" s="236"/>
      <c r="L150" s="236"/>
    </row>
    <row r="151" spans="7:12" x14ac:dyDescent="0.25">
      <c r="G151" s="236"/>
      <c r="H151" s="236"/>
      <c r="I151" s="236"/>
      <c r="J151" s="236"/>
      <c r="K151" s="236"/>
      <c r="L151" s="236"/>
    </row>
    <row r="152" spans="7:12" x14ac:dyDescent="0.25">
      <c r="G152" s="236"/>
      <c r="H152" s="236"/>
      <c r="I152" s="236"/>
      <c r="J152" s="236"/>
      <c r="K152" s="236"/>
      <c r="L152" s="236"/>
    </row>
    <row r="153" spans="7:12" x14ac:dyDescent="0.25">
      <c r="G153" s="236"/>
      <c r="H153" s="236"/>
      <c r="I153" s="236"/>
      <c r="J153" s="236"/>
      <c r="K153" s="236"/>
      <c r="L153" s="236"/>
    </row>
    <row r="154" spans="7:12" x14ac:dyDescent="0.25">
      <c r="G154" s="236"/>
      <c r="H154" s="236"/>
      <c r="I154" s="236"/>
      <c r="J154" s="236"/>
      <c r="K154" s="236"/>
      <c r="L154" s="236"/>
    </row>
    <row r="155" spans="7:12" x14ac:dyDescent="0.25">
      <c r="G155" s="236"/>
      <c r="H155" s="236"/>
      <c r="I155" s="236"/>
      <c r="J155" s="236"/>
      <c r="K155" s="236"/>
      <c r="L155" s="236"/>
    </row>
    <row r="156" spans="7:12" x14ac:dyDescent="0.25">
      <c r="G156" s="236"/>
      <c r="H156" s="236"/>
      <c r="I156" s="236"/>
      <c r="J156" s="236"/>
      <c r="K156" s="236"/>
      <c r="L156" s="236"/>
    </row>
    <row r="157" spans="7:12" x14ac:dyDescent="0.25">
      <c r="G157" s="236"/>
      <c r="H157" s="236"/>
      <c r="I157" s="236"/>
      <c r="J157" s="236"/>
      <c r="K157" s="236"/>
      <c r="L157" s="236"/>
    </row>
    <row r="158" spans="7:12" x14ac:dyDescent="0.25">
      <c r="G158" s="236"/>
      <c r="H158" s="236"/>
      <c r="I158" s="236"/>
      <c r="J158" s="236"/>
      <c r="K158" s="236"/>
      <c r="L158" s="236"/>
    </row>
    <row r="159" spans="7:12" x14ac:dyDescent="0.25">
      <c r="G159" s="236"/>
      <c r="H159" s="236"/>
      <c r="I159" s="236"/>
      <c r="J159" s="236"/>
      <c r="K159" s="236"/>
      <c r="L159" s="236"/>
    </row>
    <row r="160" spans="7:12" x14ac:dyDescent="0.25">
      <c r="G160" s="236"/>
      <c r="H160" s="236"/>
      <c r="I160" s="236"/>
      <c r="J160" s="236"/>
      <c r="K160" s="236"/>
      <c r="L160" s="236"/>
    </row>
    <row r="161" spans="7:12" x14ac:dyDescent="0.25">
      <c r="G161" s="236"/>
      <c r="H161" s="236"/>
      <c r="I161" s="236"/>
      <c r="J161" s="236"/>
      <c r="K161" s="236"/>
      <c r="L161" s="236"/>
    </row>
    <row r="162" spans="7:12" x14ac:dyDescent="0.25">
      <c r="G162" s="236"/>
      <c r="H162" s="236"/>
      <c r="I162" s="236"/>
      <c r="J162" s="236"/>
      <c r="K162" s="236"/>
      <c r="L162" s="236"/>
    </row>
    <row r="163" spans="7:12" x14ac:dyDescent="0.25">
      <c r="G163" s="236"/>
      <c r="H163" s="236"/>
      <c r="I163" s="236"/>
      <c r="J163" s="236"/>
      <c r="K163" s="236"/>
      <c r="L163" s="236"/>
    </row>
    <row r="164" spans="7:12" x14ac:dyDescent="0.25">
      <c r="G164" s="236"/>
      <c r="H164" s="236"/>
      <c r="I164" s="236"/>
      <c r="J164" s="236"/>
      <c r="K164" s="236"/>
      <c r="L164" s="236"/>
    </row>
    <row r="165" spans="7:12" x14ac:dyDescent="0.25">
      <c r="G165" s="236"/>
      <c r="H165" s="236"/>
      <c r="I165" s="236"/>
      <c r="J165" s="236"/>
      <c r="K165" s="236"/>
      <c r="L165" s="236"/>
    </row>
    <row r="166" spans="7:12" x14ac:dyDescent="0.25">
      <c r="G166" s="236"/>
      <c r="H166" s="236"/>
      <c r="I166" s="236"/>
      <c r="J166" s="236"/>
      <c r="K166" s="236"/>
      <c r="L166" s="236"/>
    </row>
    <row r="167" spans="7:12" x14ac:dyDescent="0.25">
      <c r="G167" s="236"/>
      <c r="H167" s="236"/>
      <c r="I167" s="236"/>
      <c r="J167" s="236"/>
      <c r="K167" s="236"/>
      <c r="L167" s="236"/>
    </row>
    <row r="168" spans="7:12" x14ac:dyDescent="0.25">
      <c r="G168" s="236"/>
      <c r="H168" s="236"/>
      <c r="I168" s="236"/>
      <c r="J168" s="236"/>
      <c r="K168" s="236"/>
      <c r="L168" s="236"/>
    </row>
    <row r="169" spans="7:12" x14ac:dyDescent="0.25">
      <c r="G169" s="236"/>
      <c r="H169" s="236"/>
      <c r="I169" s="236"/>
      <c r="J169" s="236"/>
      <c r="K169" s="236"/>
      <c r="L169" s="236"/>
    </row>
    <row r="170" spans="7:12" x14ac:dyDescent="0.25">
      <c r="G170" s="236"/>
      <c r="H170" s="236"/>
      <c r="I170" s="236"/>
      <c r="J170" s="236"/>
      <c r="K170" s="236"/>
      <c r="L170" s="236"/>
    </row>
    <row r="171" spans="7:12" x14ac:dyDescent="0.25">
      <c r="G171" s="236"/>
      <c r="H171" s="236"/>
      <c r="I171" s="236"/>
      <c r="J171" s="236"/>
      <c r="K171" s="236"/>
      <c r="L171" s="236"/>
    </row>
    <row r="172" spans="7:12" x14ac:dyDescent="0.25">
      <c r="G172" s="236"/>
      <c r="H172" s="236"/>
      <c r="I172" s="236"/>
      <c r="J172" s="236"/>
      <c r="K172" s="236"/>
      <c r="L172" s="236"/>
    </row>
    <row r="173" spans="7:12" x14ac:dyDescent="0.25">
      <c r="G173" s="236"/>
      <c r="H173" s="236"/>
      <c r="I173" s="236"/>
      <c r="J173" s="236"/>
      <c r="K173" s="236"/>
      <c r="L173" s="236"/>
    </row>
    <row r="174" spans="7:12" x14ac:dyDescent="0.25">
      <c r="G174" s="236"/>
      <c r="H174" s="236"/>
      <c r="I174" s="236"/>
      <c r="J174" s="236"/>
      <c r="K174" s="236"/>
      <c r="L174" s="236"/>
    </row>
    <row r="175" spans="7:12" x14ac:dyDescent="0.25">
      <c r="G175" s="236"/>
      <c r="H175" s="236"/>
      <c r="I175" s="236"/>
      <c r="J175" s="236"/>
      <c r="K175" s="236"/>
      <c r="L175" s="236"/>
    </row>
    <row r="176" spans="7:12" x14ac:dyDescent="0.25">
      <c r="G176" s="236"/>
      <c r="H176" s="236"/>
      <c r="I176" s="236"/>
      <c r="J176" s="236"/>
      <c r="K176" s="236"/>
      <c r="L176" s="236"/>
    </row>
    <row r="177" spans="7:12" x14ac:dyDescent="0.25">
      <c r="G177" s="236"/>
      <c r="H177" s="236"/>
      <c r="I177" s="236"/>
      <c r="J177" s="236"/>
      <c r="K177" s="236"/>
      <c r="L177" s="236"/>
    </row>
    <row r="178" spans="7:12" x14ac:dyDescent="0.25">
      <c r="G178" s="236"/>
      <c r="H178" s="236"/>
      <c r="I178" s="236"/>
      <c r="J178" s="236"/>
      <c r="K178" s="236"/>
      <c r="L178" s="236"/>
    </row>
    <row r="179" spans="7:12" x14ac:dyDescent="0.25">
      <c r="G179" s="236"/>
      <c r="H179" s="236"/>
      <c r="I179" s="236"/>
      <c r="J179" s="236"/>
      <c r="K179" s="236"/>
      <c r="L179" s="236"/>
    </row>
    <row r="180" spans="7:12" x14ac:dyDescent="0.25">
      <c r="G180" s="236"/>
      <c r="H180" s="236"/>
      <c r="I180" s="236"/>
      <c r="J180" s="236"/>
      <c r="K180" s="236"/>
      <c r="L180" s="236"/>
    </row>
    <row r="181" spans="7:12" x14ac:dyDescent="0.25">
      <c r="G181" s="236"/>
      <c r="H181" s="236"/>
      <c r="I181" s="236"/>
      <c r="J181" s="236"/>
      <c r="K181" s="236"/>
      <c r="L181" s="236"/>
    </row>
    <row r="182" spans="7:12" x14ac:dyDescent="0.25">
      <c r="G182" s="236"/>
      <c r="H182" s="236"/>
      <c r="I182" s="236"/>
      <c r="J182" s="236"/>
      <c r="K182" s="236"/>
      <c r="L182" s="236"/>
    </row>
    <row r="183" spans="7:12" x14ac:dyDescent="0.25">
      <c r="G183" s="236"/>
      <c r="H183" s="236"/>
      <c r="I183" s="236"/>
      <c r="J183" s="236"/>
      <c r="K183" s="236"/>
      <c r="L183" s="236"/>
    </row>
    <row r="184" spans="7:12" x14ac:dyDescent="0.25">
      <c r="G184" s="236"/>
      <c r="H184" s="236"/>
      <c r="I184" s="236"/>
      <c r="J184" s="236"/>
      <c r="K184" s="236"/>
      <c r="L184" s="236"/>
    </row>
    <row r="185" spans="7:12" x14ac:dyDescent="0.25">
      <c r="G185" s="236"/>
      <c r="H185" s="236"/>
      <c r="I185" s="236"/>
      <c r="J185" s="236"/>
      <c r="K185" s="236"/>
      <c r="L185" s="236"/>
    </row>
    <row r="186" spans="7:12" x14ac:dyDescent="0.25">
      <c r="G186" s="236"/>
      <c r="H186" s="236"/>
      <c r="I186" s="236"/>
      <c r="J186" s="236"/>
      <c r="K186" s="236"/>
      <c r="L186" s="236"/>
    </row>
    <row r="187" spans="7:12" x14ac:dyDescent="0.25">
      <c r="G187" s="236"/>
      <c r="H187" s="236"/>
      <c r="I187" s="236"/>
      <c r="J187" s="236"/>
      <c r="K187" s="236"/>
      <c r="L187" s="236"/>
    </row>
    <row r="188" spans="7:12" x14ac:dyDescent="0.25">
      <c r="G188" s="236"/>
      <c r="H188" s="236"/>
      <c r="I188" s="236"/>
      <c r="J188" s="236"/>
      <c r="K188" s="236"/>
      <c r="L188" s="236"/>
    </row>
    <row r="189" spans="7:12" x14ac:dyDescent="0.25">
      <c r="G189" s="236"/>
      <c r="H189" s="236"/>
      <c r="I189" s="236"/>
      <c r="J189" s="236"/>
      <c r="K189" s="236"/>
      <c r="L189" s="236"/>
    </row>
    <row r="190" spans="7:12" x14ac:dyDescent="0.25">
      <c r="G190" s="236"/>
      <c r="H190" s="236"/>
      <c r="I190" s="236"/>
      <c r="J190" s="236"/>
      <c r="K190" s="236"/>
      <c r="L190" s="236"/>
    </row>
    <row r="191" spans="7:12" x14ac:dyDescent="0.25">
      <c r="G191" s="236"/>
      <c r="H191" s="236"/>
      <c r="I191" s="236"/>
      <c r="J191" s="236"/>
      <c r="K191" s="236"/>
      <c r="L191" s="236"/>
    </row>
    <row r="192" spans="7:12" x14ac:dyDescent="0.25">
      <c r="G192" s="236"/>
      <c r="H192" s="236"/>
      <c r="I192" s="236"/>
      <c r="J192" s="236"/>
      <c r="K192" s="236"/>
      <c r="L192" s="236"/>
    </row>
    <row r="193" spans="7:12" x14ac:dyDescent="0.25">
      <c r="G193" s="236"/>
      <c r="H193" s="236"/>
      <c r="I193" s="236"/>
      <c r="J193" s="236"/>
      <c r="K193" s="236"/>
      <c r="L193" s="236"/>
    </row>
    <row r="194" spans="7:12" x14ac:dyDescent="0.25">
      <c r="G194" s="236"/>
      <c r="H194" s="236"/>
      <c r="I194" s="236"/>
      <c r="J194" s="236"/>
      <c r="K194" s="236"/>
      <c r="L194" s="236"/>
    </row>
    <row r="195" spans="7:12" x14ac:dyDescent="0.25">
      <c r="G195" s="236"/>
      <c r="H195" s="236"/>
      <c r="I195" s="236"/>
      <c r="J195" s="236"/>
      <c r="K195" s="236"/>
      <c r="L195" s="236"/>
    </row>
    <row r="196" spans="7:12" x14ac:dyDescent="0.25">
      <c r="G196" s="236"/>
      <c r="H196" s="236"/>
      <c r="I196" s="236"/>
      <c r="J196" s="236"/>
      <c r="K196" s="236"/>
      <c r="L196" s="236"/>
    </row>
    <row r="197" spans="7:12" x14ac:dyDescent="0.25">
      <c r="G197" s="236"/>
      <c r="H197" s="236"/>
      <c r="I197" s="236"/>
      <c r="J197" s="236"/>
      <c r="K197" s="236"/>
      <c r="L197" s="236"/>
    </row>
    <row r="198" spans="7:12" x14ac:dyDescent="0.25">
      <c r="G198" s="236"/>
      <c r="H198" s="236"/>
      <c r="I198" s="236"/>
      <c r="J198" s="236"/>
      <c r="K198" s="236"/>
      <c r="L198" s="236"/>
    </row>
    <row r="199" spans="7:12" x14ac:dyDescent="0.25">
      <c r="G199" s="236"/>
      <c r="H199" s="236"/>
      <c r="I199" s="236"/>
      <c r="J199" s="236"/>
      <c r="K199" s="236"/>
      <c r="L199" s="236"/>
    </row>
    <row r="200" spans="7:12" x14ac:dyDescent="0.25">
      <c r="G200" s="236"/>
      <c r="H200" s="236"/>
      <c r="I200" s="236"/>
      <c r="J200" s="236"/>
      <c r="K200" s="236"/>
      <c r="L200" s="236"/>
    </row>
    <row r="201" spans="7:12" x14ac:dyDescent="0.25">
      <c r="G201" s="236"/>
      <c r="H201" s="236"/>
      <c r="I201" s="236"/>
      <c r="J201" s="236"/>
      <c r="K201" s="236"/>
      <c r="L201" s="236"/>
    </row>
    <row r="202" spans="7:12" x14ac:dyDescent="0.25">
      <c r="G202" s="236"/>
      <c r="H202" s="236"/>
      <c r="I202" s="236"/>
      <c r="J202" s="236"/>
      <c r="K202" s="236"/>
      <c r="L202" s="236"/>
    </row>
    <row r="203" spans="7:12" x14ac:dyDescent="0.25">
      <c r="G203" s="236"/>
      <c r="H203" s="236"/>
      <c r="I203" s="236"/>
      <c r="J203" s="236"/>
      <c r="K203" s="236"/>
      <c r="L203" s="236"/>
    </row>
    <row r="204" spans="7:12" x14ac:dyDescent="0.25">
      <c r="G204" s="236"/>
      <c r="H204" s="236"/>
      <c r="I204" s="236"/>
      <c r="J204" s="236"/>
      <c r="K204" s="236"/>
      <c r="L204" s="236"/>
    </row>
    <row r="205" spans="7:12" x14ac:dyDescent="0.25">
      <c r="G205" s="236"/>
      <c r="H205" s="236"/>
      <c r="I205" s="236"/>
      <c r="J205" s="236"/>
      <c r="K205" s="236"/>
      <c r="L205" s="236"/>
    </row>
    <row r="206" spans="7:12" x14ac:dyDescent="0.25">
      <c r="G206" s="236"/>
      <c r="H206" s="236"/>
      <c r="I206" s="236"/>
      <c r="J206" s="236"/>
      <c r="K206" s="236"/>
      <c r="L206" s="236"/>
    </row>
    <row r="207" spans="7:12" x14ac:dyDescent="0.25">
      <c r="G207" s="236"/>
      <c r="H207" s="236"/>
      <c r="I207" s="236"/>
      <c r="J207" s="236"/>
      <c r="K207" s="236"/>
      <c r="L207" s="236"/>
    </row>
    <row r="208" spans="7:12" x14ac:dyDescent="0.25">
      <c r="G208" s="236"/>
      <c r="H208" s="236"/>
      <c r="I208" s="236"/>
      <c r="J208" s="236"/>
      <c r="K208" s="236"/>
      <c r="L208" s="236"/>
    </row>
    <row r="209" spans="7:12" x14ac:dyDescent="0.25">
      <c r="G209" s="236"/>
      <c r="H209" s="236"/>
      <c r="I209" s="236"/>
      <c r="J209" s="236"/>
      <c r="K209" s="236"/>
      <c r="L209" s="236"/>
    </row>
    <row r="210" spans="7:12" x14ac:dyDescent="0.25">
      <c r="G210" s="236"/>
      <c r="H210" s="236"/>
      <c r="I210" s="236"/>
      <c r="J210" s="236"/>
      <c r="K210" s="236"/>
      <c r="L210" s="236"/>
    </row>
    <row r="211" spans="7:12" x14ac:dyDescent="0.25">
      <c r="G211" s="236"/>
      <c r="H211" s="236"/>
      <c r="I211" s="236"/>
      <c r="J211" s="236"/>
      <c r="K211" s="236"/>
      <c r="L211" s="236"/>
    </row>
    <row r="212" spans="7:12" x14ac:dyDescent="0.25">
      <c r="G212" s="236"/>
      <c r="H212" s="236"/>
      <c r="I212" s="236"/>
      <c r="J212" s="236"/>
      <c r="K212" s="236"/>
      <c r="L212" s="236"/>
    </row>
    <row r="213" spans="7:12" x14ac:dyDescent="0.25">
      <c r="G213" s="236"/>
      <c r="H213" s="236"/>
      <c r="I213" s="236"/>
      <c r="J213" s="236"/>
      <c r="K213" s="236"/>
      <c r="L213" s="236"/>
    </row>
    <row r="214" spans="7:12" x14ac:dyDescent="0.25">
      <c r="G214" s="236"/>
      <c r="H214" s="236"/>
      <c r="I214" s="236"/>
      <c r="J214" s="236"/>
      <c r="K214" s="236"/>
      <c r="L214" s="236"/>
    </row>
    <row r="215" spans="7:12" x14ac:dyDescent="0.25">
      <c r="G215" s="236"/>
      <c r="H215" s="236"/>
      <c r="I215" s="236"/>
      <c r="J215" s="236"/>
      <c r="K215" s="236"/>
      <c r="L215" s="236"/>
    </row>
    <row r="216" spans="7:12" x14ac:dyDescent="0.25">
      <c r="G216" s="236"/>
      <c r="H216" s="236"/>
      <c r="I216" s="236"/>
      <c r="J216" s="236"/>
      <c r="K216" s="236"/>
      <c r="L216" s="236"/>
    </row>
    <row r="217" spans="7:12" x14ac:dyDescent="0.25">
      <c r="G217" s="236"/>
      <c r="H217" s="236"/>
      <c r="I217" s="236"/>
      <c r="J217" s="236"/>
      <c r="K217" s="236"/>
      <c r="L217" s="236"/>
    </row>
    <row r="218" spans="7:12" x14ac:dyDescent="0.25">
      <c r="G218" s="236"/>
      <c r="H218" s="236"/>
      <c r="I218" s="236"/>
      <c r="J218" s="236"/>
      <c r="K218" s="236"/>
      <c r="L218" s="236"/>
    </row>
    <row r="219" spans="7:12" x14ac:dyDescent="0.25">
      <c r="G219" s="236"/>
      <c r="H219" s="236"/>
      <c r="I219" s="236"/>
      <c r="J219" s="236"/>
      <c r="K219" s="236"/>
      <c r="L219" s="236"/>
    </row>
    <row r="220" spans="7:12" x14ac:dyDescent="0.25">
      <c r="G220" s="236"/>
      <c r="H220" s="236"/>
      <c r="I220" s="236"/>
      <c r="J220" s="236"/>
      <c r="K220" s="236"/>
      <c r="L220" s="236"/>
    </row>
    <row r="221" spans="7:12" x14ac:dyDescent="0.25">
      <c r="G221" s="236"/>
      <c r="H221" s="236"/>
      <c r="I221" s="236"/>
      <c r="J221" s="236"/>
      <c r="K221" s="236"/>
      <c r="L221" s="236"/>
    </row>
    <row r="222" spans="7:12" x14ac:dyDescent="0.25">
      <c r="G222" s="236"/>
      <c r="H222" s="236"/>
      <c r="I222" s="236"/>
      <c r="J222" s="236"/>
      <c r="K222" s="236"/>
      <c r="L222" s="236"/>
    </row>
    <row r="223" spans="7:12" x14ac:dyDescent="0.25">
      <c r="G223" s="236"/>
      <c r="H223" s="236"/>
      <c r="I223" s="236"/>
      <c r="J223" s="236"/>
      <c r="K223" s="236"/>
      <c r="L223" s="236"/>
    </row>
    <row r="224" spans="7:12" x14ac:dyDescent="0.25">
      <c r="G224" s="236"/>
      <c r="H224" s="236"/>
      <c r="I224" s="236"/>
      <c r="J224" s="236"/>
      <c r="K224" s="236"/>
      <c r="L224" s="236"/>
    </row>
    <row r="225" spans="7:12" x14ac:dyDescent="0.25">
      <c r="G225" s="236"/>
      <c r="H225" s="236"/>
      <c r="I225" s="236"/>
      <c r="J225" s="236"/>
      <c r="K225" s="236"/>
      <c r="L225" s="236"/>
    </row>
    <row r="226" spans="7:12" x14ac:dyDescent="0.25">
      <c r="G226" s="236"/>
      <c r="H226" s="236"/>
      <c r="I226" s="236"/>
      <c r="J226" s="236"/>
      <c r="K226" s="236"/>
      <c r="L226" s="236"/>
    </row>
    <row r="227" spans="7:12" x14ac:dyDescent="0.25">
      <c r="G227" s="236"/>
      <c r="H227" s="236"/>
      <c r="I227" s="236"/>
      <c r="J227" s="236"/>
      <c r="K227" s="236"/>
      <c r="L227" s="236"/>
    </row>
    <row r="228" spans="7:12" x14ac:dyDescent="0.25">
      <c r="G228" s="236"/>
      <c r="H228" s="236"/>
      <c r="I228" s="236"/>
      <c r="J228" s="236"/>
      <c r="K228" s="236"/>
      <c r="L228" s="236"/>
    </row>
    <row r="229" spans="7:12" x14ac:dyDescent="0.25">
      <c r="G229" s="236"/>
      <c r="H229" s="236"/>
      <c r="I229" s="236"/>
      <c r="J229" s="236"/>
      <c r="K229" s="236"/>
      <c r="L229" s="236"/>
    </row>
    <row r="230" spans="7:12" x14ac:dyDescent="0.25">
      <c r="G230" s="236"/>
      <c r="H230" s="236"/>
      <c r="I230" s="236"/>
      <c r="J230" s="236"/>
      <c r="K230" s="236"/>
      <c r="L230" s="236"/>
    </row>
    <row r="231" spans="7:12" x14ac:dyDescent="0.25">
      <c r="G231" s="236"/>
      <c r="H231" s="236"/>
      <c r="I231" s="236"/>
      <c r="J231" s="236"/>
      <c r="K231" s="236"/>
      <c r="L231" s="236"/>
    </row>
    <row r="232" spans="7:12" x14ac:dyDescent="0.25">
      <c r="G232" s="236"/>
      <c r="H232" s="236"/>
      <c r="I232" s="236"/>
      <c r="J232" s="236"/>
      <c r="K232" s="236"/>
      <c r="L232" s="236"/>
    </row>
    <row r="233" spans="7:12" x14ac:dyDescent="0.25">
      <c r="G233" s="236"/>
      <c r="H233" s="236"/>
      <c r="I233" s="236"/>
      <c r="J233" s="236"/>
      <c r="K233" s="236"/>
      <c r="L233" s="236"/>
    </row>
    <row r="234" spans="7:12" x14ac:dyDescent="0.25">
      <c r="G234" s="236"/>
      <c r="H234" s="236"/>
      <c r="I234" s="236"/>
      <c r="J234" s="236"/>
      <c r="K234" s="236"/>
      <c r="L234" s="236"/>
    </row>
    <row r="235" spans="7:12" x14ac:dyDescent="0.25">
      <c r="G235" s="236"/>
      <c r="H235" s="236"/>
      <c r="I235" s="236"/>
      <c r="J235" s="236"/>
      <c r="K235" s="236"/>
      <c r="L235" s="236"/>
    </row>
    <row r="236" spans="7:12" x14ac:dyDescent="0.25">
      <c r="G236" s="236"/>
      <c r="H236" s="236"/>
      <c r="I236" s="236"/>
      <c r="J236" s="236"/>
      <c r="K236" s="236"/>
      <c r="L236" s="236"/>
    </row>
    <row r="237" spans="7:12" x14ac:dyDescent="0.25">
      <c r="G237" s="236"/>
      <c r="H237" s="236"/>
      <c r="I237" s="236"/>
      <c r="J237" s="236"/>
      <c r="K237" s="236"/>
      <c r="L237" s="236"/>
    </row>
    <row r="238" spans="7:12" x14ac:dyDescent="0.25">
      <c r="G238" s="236"/>
      <c r="H238" s="236"/>
      <c r="I238" s="236"/>
      <c r="J238" s="236"/>
      <c r="K238" s="236"/>
      <c r="L238" s="236"/>
    </row>
    <row r="239" spans="7:12" x14ac:dyDescent="0.25">
      <c r="G239" s="236"/>
      <c r="H239" s="236"/>
      <c r="I239" s="236"/>
      <c r="J239" s="236"/>
      <c r="K239" s="236"/>
      <c r="L239" s="236"/>
    </row>
    <row r="240" spans="7:12" x14ac:dyDescent="0.25">
      <c r="G240" s="236"/>
      <c r="H240" s="236"/>
      <c r="I240" s="236"/>
      <c r="J240" s="236"/>
      <c r="K240" s="236"/>
      <c r="L240" s="236"/>
    </row>
    <row r="241" spans="7:12" x14ac:dyDescent="0.25">
      <c r="G241" s="236"/>
      <c r="H241" s="236"/>
      <c r="I241" s="236"/>
      <c r="J241" s="236"/>
      <c r="K241" s="236"/>
      <c r="L241" s="236"/>
    </row>
    <row r="242" spans="7:12" x14ac:dyDescent="0.25">
      <c r="G242" s="236"/>
      <c r="H242" s="236"/>
      <c r="I242" s="236"/>
      <c r="J242" s="236"/>
      <c r="K242" s="236"/>
      <c r="L242" s="236"/>
    </row>
    <row r="243" spans="7:12" x14ac:dyDescent="0.25">
      <c r="G243" s="236"/>
      <c r="H243" s="236"/>
      <c r="I243" s="236"/>
      <c r="J243" s="236"/>
      <c r="K243" s="236"/>
      <c r="L243" s="236"/>
    </row>
    <row r="244" spans="7:12" x14ac:dyDescent="0.25">
      <c r="G244" s="236"/>
      <c r="H244" s="236"/>
      <c r="I244" s="236"/>
      <c r="J244" s="236"/>
      <c r="K244" s="236"/>
      <c r="L244" s="236"/>
    </row>
    <row r="245" spans="7:12" x14ac:dyDescent="0.25">
      <c r="G245" s="236"/>
      <c r="H245" s="236"/>
      <c r="I245" s="236"/>
      <c r="J245" s="236"/>
      <c r="K245" s="236"/>
      <c r="L245" s="236"/>
    </row>
    <row r="246" spans="7:12" x14ac:dyDescent="0.25">
      <c r="G246" s="236"/>
      <c r="H246" s="236"/>
      <c r="I246" s="236"/>
      <c r="J246" s="236"/>
      <c r="K246" s="236"/>
      <c r="L246" s="236"/>
    </row>
    <row r="247" spans="7:12" x14ac:dyDescent="0.25">
      <c r="G247" s="236"/>
      <c r="H247" s="236"/>
      <c r="I247" s="236"/>
      <c r="J247" s="236"/>
      <c r="K247" s="236"/>
      <c r="L247" s="236"/>
    </row>
    <row r="248" spans="7:12" x14ac:dyDescent="0.25">
      <c r="G248" s="236"/>
      <c r="H248" s="236"/>
      <c r="I248" s="236"/>
      <c r="J248" s="236"/>
      <c r="K248" s="236"/>
      <c r="L248" s="236"/>
    </row>
    <row r="249" spans="7:12" x14ac:dyDescent="0.25">
      <c r="G249" s="236"/>
      <c r="H249" s="236"/>
      <c r="I249" s="236"/>
      <c r="J249" s="236"/>
      <c r="K249" s="236"/>
      <c r="L249" s="236"/>
    </row>
    <row r="250" spans="7:12" x14ac:dyDescent="0.25">
      <c r="G250" s="236"/>
      <c r="H250" s="236"/>
      <c r="I250" s="236"/>
      <c r="J250" s="236"/>
      <c r="K250" s="236"/>
      <c r="L250" s="236"/>
    </row>
    <row r="251" spans="7:12" x14ac:dyDescent="0.25">
      <c r="G251" s="236"/>
      <c r="H251" s="236"/>
      <c r="I251" s="236"/>
      <c r="J251" s="236"/>
      <c r="K251" s="236"/>
      <c r="L251" s="236"/>
    </row>
    <row r="252" spans="7:12" x14ac:dyDescent="0.25">
      <c r="G252" s="236"/>
      <c r="H252" s="236"/>
      <c r="I252" s="236"/>
      <c r="J252" s="236"/>
      <c r="K252" s="236"/>
      <c r="L252" s="236"/>
    </row>
    <row r="253" spans="7:12" x14ac:dyDescent="0.25">
      <c r="G253" s="236"/>
      <c r="H253" s="236"/>
      <c r="I253" s="236"/>
      <c r="J253" s="236"/>
      <c r="K253" s="236"/>
      <c r="L253" s="236"/>
    </row>
    <row r="254" spans="7:12" x14ac:dyDescent="0.25">
      <c r="G254" s="236"/>
      <c r="H254" s="236"/>
      <c r="I254" s="236"/>
      <c r="J254" s="236"/>
      <c r="K254" s="236"/>
      <c r="L254" s="236"/>
    </row>
    <row r="255" spans="7:12" x14ac:dyDescent="0.25">
      <c r="G255" s="236"/>
      <c r="H255" s="236"/>
      <c r="I255" s="236"/>
      <c r="J255" s="236"/>
      <c r="K255" s="236"/>
      <c r="L255" s="236"/>
    </row>
    <row r="256" spans="7:12" x14ac:dyDescent="0.25">
      <c r="G256" s="236"/>
      <c r="H256" s="236"/>
      <c r="I256" s="236"/>
      <c r="J256" s="236"/>
      <c r="K256" s="236"/>
      <c r="L256" s="236"/>
    </row>
    <row r="257" spans="7:12" x14ac:dyDescent="0.25">
      <c r="G257" s="236"/>
      <c r="H257" s="236"/>
      <c r="I257" s="236"/>
      <c r="J257" s="236"/>
      <c r="K257" s="236"/>
      <c r="L257" s="236"/>
    </row>
    <row r="258" spans="7:12" x14ac:dyDescent="0.25">
      <c r="G258" s="236"/>
      <c r="H258" s="236"/>
      <c r="I258" s="236"/>
      <c r="J258" s="236"/>
      <c r="K258" s="236"/>
      <c r="L258" s="236"/>
    </row>
    <row r="259" spans="7:12" x14ac:dyDescent="0.25">
      <c r="G259" s="236"/>
      <c r="H259" s="236"/>
      <c r="I259" s="236"/>
      <c r="J259" s="236"/>
      <c r="K259" s="236"/>
      <c r="L259" s="236"/>
    </row>
    <row r="260" spans="7:12" x14ac:dyDescent="0.25">
      <c r="G260" s="236"/>
      <c r="H260" s="236"/>
      <c r="I260" s="236"/>
      <c r="J260" s="236"/>
      <c r="K260" s="236"/>
      <c r="L260" s="236"/>
    </row>
    <row r="261" spans="7:12" x14ac:dyDescent="0.25">
      <c r="G261" s="236"/>
      <c r="H261" s="236"/>
      <c r="I261" s="236"/>
      <c r="J261" s="236"/>
      <c r="K261" s="236"/>
      <c r="L261" s="236"/>
    </row>
    <row r="262" spans="7:12" x14ac:dyDescent="0.25">
      <c r="G262" s="236"/>
      <c r="H262" s="236"/>
      <c r="I262" s="236"/>
      <c r="J262" s="236"/>
      <c r="K262" s="236"/>
      <c r="L262" s="236"/>
    </row>
    <row r="263" spans="7:12" x14ac:dyDescent="0.25">
      <c r="G263" s="236"/>
      <c r="H263" s="236"/>
      <c r="I263" s="236"/>
      <c r="J263" s="236"/>
      <c r="K263" s="236"/>
      <c r="L263" s="236"/>
    </row>
    <row r="264" spans="7:12" x14ac:dyDescent="0.25">
      <c r="G264" s="236"/>
      <c r="H264" s="236"/>
      <c r="I264" s="236"/>
      <c r="J264" s="236"/>
      <c r="K264" s="236"/>
      <c r="L264" s="236"/>
    </row>
    <row r="265" spans="7:12" x14ac:dyDescent="0.25">
      <c r="G265" s="236"/>
      <c r="H265" s="236"/>
      <c r="I265" s="236"/>
      <c r="J265" s="236"/>
      <c r="K265" s="236"/>
      <c r="L265" s="236"/>
    </row>
    <row r="266" spans="7:12" x14ac:dyDescent="0.25">
      <c r="G266" s="236"/>
      <c r="H266" s="236"/>
      <c r="I266" s="236"/>
      <c r="J266" s="236"/>
      <c r="K266" s="236"/>
      <c r="L266" s="236"/>
    </row>
    <row r="267" spans="7:12" x14ac:dyDescent="0.25">
      <c r="G267" s="236"/>
      <c r="H267" s="236"/>
      <c r="I267" s="236"/>
      <c r="J267" s="236"/>
      <c r="K267" s="236"/>
      <c r="L267" s="236"/>
    </row>
    <row r="268" spans="7:12" x14ac:dyDescent="0.25">
      <c r="G268" s="236"/>
      <c r="H268" s="236"/>
      <c r="I268" s="236"/>
      <c r="J268" s="236"/>
      <c r="K268" s="236"/>
      <c r="L268" s="236"/>
    </row>
    <row r="269" spans="7:12" x14ac:dyDescent="0.25">
      <c r="G269" s="236"/>
      <c r="H269" s="236"/>
      <c r="I269" s="236"/>
      <c r="J269" s="236"/>
      <c r="K269" s="236"/>
      <c r="L269" s="236"/>
    </row>
    <row r="270" spans="7:12" x14ac:dyDescent="0.25">
      <c r="G270" s="236"/>
      <c r="H270" s="236"/>
      <c r="I270" s="236"/>
      <c r="J270" s="236"/>
      <c r="K270" s="236"/>
      <c r="L270" s="236"/>
    </row>
    <row r="271" spans="7:12" x14ac:dyDescent="0.25">
      <c r="G271" s="236"/>
      <c r="H271" s="236"/>
      <c r="I271" s="236"/>
      <c r="J271" s="236"/>
      <c r="K271" s="236"/>
      <c r="L271" s="236"/>
    </row>
    <row r="272" spans="7:12" x14ac:dyDescent="0.25">
      <c r="G272" s="236"/>
      <c r="H272" s="236"/>
      <c r="I272" s="236"/>
      <c r="J272" s="236"/>
      <c r="K272" s="236"/>
      <c r="L272" s="236"/>
    </row>
    <row r="273" spans="7:12" x14ac:dyDescent="0.25">
      <c r="G273" s="236"/>
      <c r="H273" s="236"/>
      <c r="I273" s="236"/>
      <c r="J273" s="236"/>
      <c r="K273" s="236"/>
      <c r="L273" s="236"/>
    </row>
    <row r="274" spans="7:12" x14ac:dyDescent="0.25">
      <c r="G274" s="236"/>
      <c r="H274" s="236"/>
      <c r="I274" s="236"/>
      <c r="J274" s="236"/>
      <c r="K274" s="236"/>
      <c r="L274" s="236"/>
    </row>
    <row r="275" spans="7:12" x14ac:dyDescent="0.25">
      <c r="G275" s="236"/>
      <c r="H275" s="236"/>
      <c r="I275" s="236"/>
      <c r="J275" s="236"/>
      <c r="K275" s="236"/>
      <c r="L275" s="236"/>
    </row>
    <row r="276" spans="7:12" x14ac:dyDescent="0.25">
      <c r="G276" s="236"/>
      <c r="H276" s="236"/>
      <c r="I276" s="236"/>
      <c r="J276" s="236"/>
      <c r="K276" s="236"/>
      <c r="L276" s="236"/>
    </row>
    <row r="277" spans="7:12" x14ac:dyDescent="0.25">
      <c r="G277" s="236"/>
      <c r="H277" s="236"/>
      <c r="I277" s="236"/>
      <c r="J277" s="236"/>
      <c r="K277" s="236"/>
      <c r="L277" s="236"/>
    </row>
    <row r="278" spans="7:12" x14ac:dyDescent="0.25">
      <c r="G278" s="236"/>
      <c r="H278" s="236"/>
      <c r="I278" s="236"/>
      <c r="J278" s="236"/>
      <c r="K278" s="236"/>
      <c r="L278" s="236"/>
    </row>
    <row r="279" spans="7:12" x14ac:dyDescent="0.25">
      <c r="G279" s="236"/>
      <c r="H279" s="236"/>
      <c r="I279" s="236"/>
      <c r="J279" s="236"/>
      <c r="K279" s="236"/>
      <c r="L279" s="236"/>
    </row>
    <row r="280" spans="7:12" x14ac:dyDescent="0.25">
      <c r="G280" s="236"/>
      <c r="H280" s="236"/>
      <c r="I280" s="236"/>
      <c r="J280" s="236"/>
      <c r="K280" s="236"/>
      <c r="L280" s="236"/>
    </row>
    <row r="281" spans="7:12" x14ac:dyDescent="0.25">
      <c r="G281" s="236"/>
      <c r="H281" s="236"/>
      <c r="I281" s="236"/>
      <c r="J281" s="236"/>
      <c r="K281" s="236"/>
      <c r="L281" s="236"/>
    </row>
    <row r="282" spans="7:12" x14ac:dyDescent="0.25">
      <c r="G282" s="236"/>
      <c r="H282" s="236"/>
      <c r="I282" s="236"/>
      <c r="J282" s="236"/>
      <c r="K282" s="236"/>
      <c r="L282" s="236"/>
    </row>
    <row r="283" spans="7:12" x14ac:dyDescent="0.25">
      <c r="G283" s="236"/>
      <c r="H283" s="236"/>
      <c r="I283" s="236"/>
      <c r="J283" s="236"/>
      <c r="K283" s="236"/>
      <c r="L283" s="236"/>
    </row>
    <row r="284" spans="7:12" x14ac:dyDescent="0.25">
      <c r="G284" s="236"/>
      <c r="H284" s="236"/>
      <c r="I284" s="236"/>
      <c r="J284" s="236"/>
      <c r="K284" s="236"/>
      <c r="L284" s="236"/>
    </row>
    <row r="285" spans="7:12" x14ac:dyDescent="0.25">
      <c r="G285" s="236"/>
      <c r="H285" s="236"/>
      <c r="I285" s="236"/>
      <c r="J285" s="236"/>
      <c r="K285" s="236"/>
      <c r="L285" s="236"/>
    </row>
    <row r="286" spans="7:12" x14ac:dyDescent="0.25">
      <c r="G286" s="236"/>
      <c r="H286" s="236"/>
      <c r="I286" s="236"/>
      <c r="J286" s="236"/>
      <c r="K286" s="236"/>
      <c r="L286" s="236"/>
    </row>
    <row r="287" spans="7:12" x14ac:dyDescent="0.25">
      <c r="G287" s="236"/>
      <c r="H287" s="236"/>
      <c r="I287" s="236"/>
      <c r="J287" s="236"/>
      <c r="K287" s="236"/>
      <c r="L287" s="236"/>
    </row>
    <row r="288" spans="7:12" x14ac:dyDescent="0.25">
      <c r="G288" s="236"/>
      <c r="H288" s="236"/>
      <c r="I288" s="236"/>
      <c r="J288" s="236"/>
      <c r="K288" s="236"/>
      <c r="L288" s="236"/>
    </row>
    <row r="289" spans="7:12" x14ac:dyDescent="0.25">
      <c r="G289" s="236"/>
      <c r="H289" s="236"/>
      <c r="I289" s="236"/>
      <c r="J289" s="236"/>
      <c r="K289" s="236"/>
      <c r="L289" s="236"/>
    </row>
    <row r="290" spans="7:12" x14ac:dyDescent="0.25">
      <c r="G290" s="236"/>
      <c r="H290" s="236"/>
      <c r="I290" s="236"/>
      <c r="J290" s="236"/>
      <c r="K290" s="236"/>
      <c r="L290" s="236"/>
    </row>
    <row r="291" spans="7:12" x14ac:dyDescent="0.25">
      <c r="G291" s="236"/>
      <c r="H291" s="236"/>
      <c r="I291" s="236"/>
      <c r="J291" s="236"/>
      <c r="K291" s="236"/>
      <c r="L291" s="236"/>
    </row>
    <row r="292" spans="7:12" x14ac:dyDescent="0.25">
      <c r="G292" s="236"/>
      <c r="H292" s="236"/>
      <c r="I292" s="236"/>
      <c r="J292" s="236"/>
      <c r="K292" s="236"/>
      <c r="L292" s="236"/>
    </row>
    <row r="293" spans="7:12" x14ac:dyDescent="0.25">
      <c r="G293" s="236"/>
      <c r="H293" s="236"/>
      <c r="I293" s="236"/>
      <c r="J293" s="236"/>
      <c r="K293" s="236"/>
      <c r="L293" s="236"/>
    </row>
    <row r="294" spans="7:12" x14ac:dyDescent="0.25">
      <c r="G294" s="236"/>
      <c r="H294" s="236"/>
      <c r="I294" s="236"/>
      <c r="J294" s="236"/>
      <c r="K294" s="236"/>
      <c r="L294" s="236"/>
    </row>
    <row r="295" spans="7:12" x14ac:dyDescent="0.25">
      <c r="G295" s="236"/>
      <c r="H295" s="236"/>
      <c r="I295" s="236"/>
      <c r="J295" s="236"/>
      <c r="K295" s="236"/>
      <c r="L295" s="236"/>
    </row>
    <row r="296" spans="7:12" x14ac:dyDescent="0.25">
      <c r="G296" s="236"/>
      <c r="H296" s="236"/>
      <c r="I296" s="236"/>
      <c r="J296" s="236"/>
      <c r="K296" s="236"/>
      <c r="L296" s="236"/>
    </row>
    <row r="297" spans="7:12" x14ac:dyDescent="0.25">
      <c r="G297" s="236"/>
      <c r="H297" s="236"/>
      <c r="I297" s="236"/>
      <c r="J297" s="236"/>
      <c r="K297" s="236"/>
      <c r="L297" s="236"/>
    </row>
    <row r="298" spans="7:12" x14ac:dyDescent="0.25">
      <c r="G298" s="236"/>
      <c r="H298" s="236"/>
      <c r="I298" s="236"/>
      <c r="J298" s="236"/>
      <c r="K298" s="236"/>
      <c r="L298" s="236"/>
    </row>
    <row r="299" spans="7:12" x14ac:dyDescent="0.25">
      <c r="G299" s="236"/>
      <c r="H299" s="236"/>
      <c r="I299" s="236"/>
      <c r="J299" s="236"/>
      <c r="K299" s="236"/>
      <c r="L299" s="236"/>
    </row>
    <row r="300" spans="7:12" x14ac:dyDescent="0.25">
      <c r="G300" s="236"/>
      <c r="H300" s="236"/>
      <c r="I300" s="236"/>
      <c r="J300" s="236"/>
      <c r="K300" s="236"/>
      <c r="L300" s="236"/>
    </row>
    <row r="301" spans="7:12" x14ac:dyDescent="0.25">
      <c r="G301" s="236"/>
      <c r="H301" s="236"/>
      <c r="I301" s="236"/>
      <c r="J301" s="236"/>
      <c r="K301" s="236"/>
      <c r="L301" s="236"/>
    </row>
    <row r="302" spans="7:12" x14ac:dyDescent="0.25">
      <c r="G302" s="236"/>
      <c r="H302" s="236"/>
      <c r="I302" s="236"/>
      <c r="J302" s="236"/>
      <c r="K302" s="236"/>
      <c r="L302" s="236"/>
    </row>
    <row r="303" spans="7:12" x14ac:dyDescent="0.25">
      <c r="G303" s="236"/>
      <c r="H303" s="236"/>
      <c r="I303" s="236"/>
      <c r="J303" s="236"/>
      <c r="K303" s="236"/>
      <c r="L303" s="236"/>
    </row>
    <row r="304" spans="7:12" x14ac:dyDescent="0.25">
      <c r="G304" s="236"/>
      <c r="H304" s="236"/>
      <c r="I304" s="236"/>
      <c r="J304" s="236"/>
      <c r="K304" s="236"/>
      <c r="L304" s="236"/>
    </row>
    <row r="305" spans="7:12" x14ac:dyDescent="0.25">
      <c r="G305" s="236"/>
      <c r="H305" s="236"/>
      <c r="I305" s="236"/>
      <c r="J305" s="236"/>
      <c r="K305" s="236"/>
      <c r="L305" s="236"/>
    </row>
    <row r="306" spans="7:12" x14ac:dyDescent="0.25">
      <c r="G306" s="236"/>
      <c r="H306" s="236"/>
      <c r="I306" s="236"/>
      <c r="J306" s="236"/>
      <c r="K306" s="236"/>
      <c r="L306" s="236"/>
    </row>
    <row r="307" spans="7:12" x14ac:dyDescent="0.25">
      <c r="G307" s="236"/>
      <c r="H307" s="236"/>
      <c r="I307" s="236"/>
      <c r="J307" s="236"/>
      <c r="K307" s="236"/>
      <c r="L307" s="236"/>
    </row>
    <row r="308" spans="7:12" x14ac:dyDescent="0.25">
      <c r="G308" s="236"/>
      <c r="H308" s="236"/>
      <c r="I308" s="236"/>
      <c r="J308" s="236"/>
      <c r="K308" s="236"/>
      <c r="L308" s="236"/>
    </row>
    <row r="309" spans="7:12" x14ac:dyDescent="0.25">
      <c r="G309" s="236"/>
      <c r="H309" s="236"/>
      <c r="I309" s="236"/>
      <c r="J309" s="236"/>
      <c r="K309" s="236"/>
      <c r="L309" s="236"/>
    </row>
    <row r="310" spans="7:12" x14ac:dyDescent="0.25">
      <c r="G310" s="236"/>
      <c r="H310" s="236"/>
      <c r="I310" s="236"/>
      <c r="J310" s="236"/>
      <c r="K310" s="236"/>
      <c r="L310" s="236"/>
    </row>
    <row r="311" spans="7:12" x14ac:dyDescent="0.25">
      <c r="G311" s="236"/>
      <c r="H311" s="236"/>
      <c r="I311" s="236"/>
      <c r="J311" s="236"/>
      <c r="K311" s="236"/>
      <c r="L311" s="236"/>
    </row>
    <row r="312" spans="7:12" x14ac:dyDescent="0.25">
      <c r="G312" s="236"/>
      <c r="H312" s="236"/>
      <c r="I312" s="236"/>
      <c r="J312" s="236"/>
      <c r="K312" s="236"/>
      <c r="L312" s="236"/>
    </row>
    <row r="313" spans="7:12" x14ac:dyDescent="0.25">
      <c r="G313" s="236"/>
      <c r="H313" s="236"/>
      <c r="I313" s="236"/>
      <c r="J313" s="236"/>
      <c r="K313" s="236"/>
      <c r="L313" s="236"/>
    </row>
    <row r="314" spans="7:12" x14ac:dyDescent="0.25">
      <c r="G314" s="236"/>
      <c r="H314" s="236"/>
      <c r="I314" s="236"/>
      <c r="J314" s="236"/>
      <c r="K314" s="236"/>
      <c r="L314" s="236"/>
    </row>
    <row r="315" spans="7:12" x14ac:dyDescent="0.25">
      <c r="G315" s="236"/>
      <c r="H315" s="236"/>
      <c r="I315" s="236"/>
      <c r="J315" s="236"/>
      <c r="K315" s="236"/>
      <c r="L315" s="236"/>
    </row>
    <row r="316" spans="7:12" x14ac:dyDescent="0.25">
      <c r="G316" s="236"/>
      <c r="H316" s="236"/>
      <c r="I316" s="236"/>
      <c r="J316" s="236"/>
      <c r="K316" s="236"/>
      <c r="L316" s="236"/>
    </row>
    <row r="317" spans="7:12" x14ac:dyDescent="0.25">
      <c r="G317" s="236"/>
      <c r="H317" s="236"/>
      <c r="I317" s="236"/>
      <c r="J317" s="236"/>
      <c r="K317" s="236"/>
      <c r="L317" s="236"/>
    </row>
    <row r="318" spans="7:12" x14ac:dyDescent="0.25">
      <c r="G318" s="236"/>
      <c r="H318" s="236"/>
      <c r="I318" s="236"/>
      <c r="J318" s="236"/>
      <c r="K318" s="236"/>
      <c r="L318" s="236"/>
    </row>
    <row r="319" spans="7:12" x14ac:dyDescent="0.25">
      <c r="G319" s="236"/>
      <c r="H319" s="236"/>
      <c r="I319" s="236"/>
      <c r="J319" s="236"/>
      <c r="K319" s="236"/>
      <c r="L319" s="236"/>
    </row>
    <row r="320" spans="7:12" x14ac:dyDescent="0.25">
      <c r="G320" s="236"/>
      <c r="H320" s="236"/>
      <c r="I320" s="236"/>
      <c r="J320" s="236"/>
      <c r="K320" s="236"/>
      <c r="L320" s="236"/>
    </row>
    <row r="321" spans="7:12" x14ac:dyDescent="0.25">
      <c r="G321" s="236"/>
      <c r="H321" s="236"/>
      <c r="I321" s="236"/>
      <c r="J321" s="236"/>
      <c r="K321" s="236"/>
      <c r="L321" s="236"/>
    </row>
    <row r="322" spans="7:12" x14ac:dyDescent="0.25">
      <c r="G322" s="236"/>
      <c r="H322" s="236"/>
      <c r="I322" s="236"/>
      <c r="J322" s="236"/>
      <c r="K322" s="236"/>
      <c r="L322" s="236"/>
    </row>
    <row r="323" spans="7:12" x14ac:dyDescent="0.25">
      <c r="G323" s="236"/>
      <c r="H323" s="236"/>
      <c r="I323" s="236"/>
      <c r="J323" s="236"/>
      <c r="K323" s="236"/>
      <c r="L323" s="236"/>
    </row>
    <row r="324" spans="7:12" x14ac:dyDescent="0.25">
      <c r="G324" s="236"/>
      <c r="H324" s="236"/>
      <c r="I324" s="236"/>
      <c r="J324" s="236"/>
      <c r="K324" s="236"/>
      <c r="L324" s="236"/>
    </row>
    <row r="325" spans="7:12" x14ac:dyDescent="0.25">
      <c r="G325" s="236"/>
      <c r="H325" s="236"/>
      <c r="I325" s="236"/>
      <c r="J325" s="236"/>
      <c r="K325" s="236"/>
      <c r="L325" s="236"/>
    </row>
    <row r="326" spans="7:12" x14ac:dyDescent="0.25">
      <c r="G326" s="236"/>
      <c r="H326" s="236"/>
      <c r="I326" s="236"/>
      <c r="J326" s="236"/>
      <c r="K326" s="236"/>
      <c r="L326" s="236"/>
    </row>
    <row r="327" spans="7:12" x14ac:dyDescent="0.25">
      <c r="G327" s="236"/>
      <c r="H327" s="236"/>
      <c r="I327" s="236"/>
      <c r="J327" s="236"/>
      <c r="K327" s="236"/>
      <c r="L327" s="236"/>
    </row>
    <row r="328" spans="7:12" x14ac:dyDescent="0.25">
      <c r="G328" s="236"/>
      <c r="H328" s="236"/>
      <c r="I328" s="236"/>
      <c r="J328" s="236"/>
      <c r="K328" s="236"/>
      <c r="L328" s="236"/>
    </row>
    <row r="329" spans="7:12" x14ac:dyDescent="0.25">
      <c r="G329" s="236"/>
      <c r="H329" s="236"/>
      <c r="I329" s="236"/>
      <c r="J329" s="236"/>
      <c r="K329" s="236"/>
      <c r="L329" s="236"/>
    </row>
    <row r="330" spans="7:12" x14ac:dyDescent="0.25">
      <c r="G330" s="236"/>
      <c r="H330" s="236"/>
      <c r="I330" s="236"/>
      <c r="J330" s="236"/>
      <c r="K330" s="236"/>
      <c r="L330" s="236"/>
    </row>
    <row r="331" spans="7:12" x14ac:dyDescent="0.25">
      <c r="G331" s="236"/>
      <c r="H331" s="236"/>
      <c r="I331" s="236"/>
      <c r="J331" s="236"/>
      <c r="K331" s="236"/>
      <c r="L331" s="236"/>
    </row>
    <row r="332" spans="7:12" x14ac:dyDescent="0.25">
      <c r="G332" s="236"/>
      <c r="H332" s="236"/>
      <c r="I332" s="236"/>
      <c r="J332" s="236"/>
      <c r="K332" s="236"/>
      <c r="L332" s="236"/>
    </row>
    <row r="333" spans="7:12" x14ac:dyDescent="0.25">
      <c r="G333" s="236"/>
      <c r="H333" s="236"/>
      <c r="I333" s="236"/>
      <c r="J333" s="236"/>
      <c r="K333" s="236"/>
      <c r="L333" s="236"/>
    </row>
    <row r="334" spans="7:12" x14ac:dyDescent="0.25">
      <c r="G334" s="236"/>
      <c r="H334" s="236"/>
      <c r="I334" s="236"/>
      <c r="J334" s="236"/>
      <c r="K334" s="236"/>
      <c r="L334" s="236"/>
    </row>
    <row r="335" spans="7:12" x14ac:dyDescent="0.25">
      <c r="G335" s="236"/>
      <c r="H335" s="236"/>
      <c r="I335" s="236"/>
      <c r="J335" s="236"/>
      <c r="K335" s="236"/>
      <c r="L335" s="236"/>
    </row>
    <row r="336" spans="7:12" x14ac:dyDescent="0.25">
      <c r="G336" s="236"/>
      <c r="H336" s="236"/>
      <c r="I336" s="236"/>
      <c r="J336" s="236"/>
      <c r="K336" s="236"/>
      <c r="L336" s="236"/>
    </row>
    <row r="337" spans="7:12" x14ac:dyDescent="0.25">
      <c r="G337" s="236"/>
      <c r="H337" s="236"/>
      <c r="I337" s="236"/>
      <c r="J337" s="236"/>
      <c r="K337" s="236"/>
      <c r="L337" s="236"/>
    </row>
    <row r="338" spans="7:12" x14ac:dyDescent="0.25">
      <c r="G338" s="236"/>
      <c r="H338" s="236"/>
      <c r="I338" s="236"/>
      <c r="J338" s="236"/>
      <c r="K338" s="236"/>
      <c r="L338" s="236"/>
    </row>
    <row r="339" spans="7:12" x14ac:dyDescent="0.25">
      <c r="G339" s="236"/>
      <c r="H339" s="236"/>
      <c r="I339" s="236"/>
      <c r="J339" s="236"/>
      <c r="K339" s="236"/>
      <c r="L339" s="236"/>
    </row>
    <row r="340" spans="7:12" x14ac:dyDescent="0.25">
      <c r="G340" s="236"/>
      <c r="H340" s="236"/>
      <c r="I340" s="236"/>
      <c r="J340" s="236"/>
      <c r="K340" s="236"/>
      <c r="L340" s="236"/>
    </row>
    <row r="341" spans="7:12" x14ac:dyDescent="0.25">
      <c r="G341" s="236"/>
      <c r="H341" s="236"/>
      <c r="I341" s="236"/>
      <c r="J341" s="236"/>
      <c r="K341" s="236"/>
      <c r="L341" s="236"/>
    </row>
    <row r="342" spans="7:12" x14ac:dyDescent="0.25">
      <c r="G342" s="236"/>
      <c r="H342" s="236"/>
      <c r="I342" s="236"/>
      <c r="J342" s="236"/>
      <c r="K342" s="236"/>
      <c r="L342" s="236"/>
    </row>
    <row r="343" spans="7:12" x14ac:dyDescent="0.25">
      <c r="G343" s="236"/>
      <c r="H343" s="236"/>
      <c r="I343" s="236"/>
      <c r="J343" s="236"/>
      <c r="K343" s="236"/>
      <c r="L343" s="236"/>
    </row>
    <row r="344" spans="7:12" x14ac:dyDescent="0.25">
      <c r="G344" s="236"/>
      <c r="H344" s="236"/>
      <c r="I344" s="236"/>
      <c r="J344" s="236"/>
      <c r="K344" s="236"/>
      <c r="L344" s="236"/>
    </row>
    <row r="345" spans="7:12" x14ac:dyDescent="0.25">
      <c r="G345" s="236"/>
      <c r="H345" s="236"/>
      <c r="I345" s="236"/>
      <c r="J345" s="236"/>
      <c r="K345" s="236"/>
      <c r="L345" s="236"/>
    </row>
    <row r="346" spans="7:12" x14ac:dyDescent="0.25">
      <c r="G346" s="236"/>
      <c r="H346" s="236"/>
      <c r="I346" s="236"/>
      <c r="J346" s="236"/>
      <c r="K346" s="236"/>
      <c r="L346" s="236"/>
    </row>
    <row r="347" spans="7:12" x14ac:dyDescent="0.25">
      <c r="G347" s="236"/>
      <c r="H347" s="236"/>
      <c r="I347" s="236"/>
      <c r="J347" s="236"/>
      <c r="K347" s="236"/>
      <c r="L347" s="236"/>
    </row>
    <row r="348" spans="7:12" x14ac:dyDescent="0.25">
      <c r="G348" s="236"/>
      <c r="H348" s="236"/>
      <c r="I348" s="236"/>
      <c r="J348" s="236"/>
      <c r="K348" s="236"/>
      <c r="L348" s="236"/>
    </row>
    <row r="349" spans="7:12" x14ac:dyDescent="0.25">
      <c r="G349" s="236"/>
      <c r="H349" s="236"/>
      <c r="I349" s="236"/>
      <c r="J349" s="236"/>
      <c r="K349" s="236"/>
      <c r="L349" s="236"/>
    </row>
    <row r="350" spans="7:12" x14ac:dyDescent="0.25">
      <c r="G350" s="236"/>
      <c r="H350" s="236"/>
      <c r="I350" s="236"/>
      <c r="J350" s="236"/>
      <c r="K350" s="236"/>
      <c r="L350" s="236"/>
    </row>
    <row r="351" spans="7:12" x14ac:dyDescent="0.25">
      <c r="G351" s="236"/>
      <c r="H351" s="236"/>
      <c r="I351" s="236"/>
      <c r="J351" s="236"/>
      <c r="K351" s="236"/>
      <c r="L351" s="236"/>
    </row>
    <row r="352" spans="7:12" x14ac:dyDescent="0.25">
      <c r="G352" s="236"/>
      <c r="H352" s="236"/>
      <c r="I352" s="236"/>
      <c r="J352" s="236"/>
      <c r="K352" s="236"/>
      <c r="L352" s="236"/>
    </row>
    <row r="353" spans="7:12" x14ac:dyDescent="0.25">
      <c r="G353" s="236"/>
      <c r="H353" s="236"/>
      <c r="I353" s="236"/>
      <c r="J353" s="236"/>
      <c r="K353" s="236"/>
      <c r="L353" s="236"/>
    </row>
    <row r="354" spans="7:12" x14ac:dyDescent="0.25">
      <c r="G354" s="236"/>
      <c r="H354" s="236"/>
      <c r="I354" s="236"/>
      <c r="J354" s="236"/>
      <c r="K354" s="236"/>
      <c r="L354" s="236"/>
    </row>
    <row r="355" spans="7:12" x14ac:dyDescent="0.25">
      <c r="G355" s="236"/>
      <c r="H355" s="236"/>
      <c r="I355" s="236"/>
      <c r="J355" s="236"/>
      <c r="K355" s="236"/>
      <c r="L355" s="236"/>
    </row>
    <row r="356" spans="7:12" x14ac:dyDescent="0.25">
      <c r="G356" s="236"/>
      <c r="H356" s="236"/>
      <c r="I356" s="236"/>
      <c r="J356" s="236"/>
      <c r="K356" s="236"/>
      <c r="L356" s="236"/>
    </row>
    <row r="357" spans="7:12" x14ac:dyDescent="0.25">
      <c r="G357" s="236"/>
      <c r="H357" s="236"/>
      <c r="I357" s="236"/>
      <c r="J357" s="236"/>
      <c r="K357" s="236"/>
      <c r="L357" s="236"/>
    </row>
    <row r="358" spans="7:12" x14ac:dyDescent="0.25">
      <c r="G358" s="236"/>
      <c r="H358" s="236"/>
      <c r="I358" s="236"/>
      <c r="J358" s="236"/>
      <c r="K358" s="236"/>
      <c r="L358" s="236"/>
    </row>
    <row r="359" spans="7:12" x14ac:dyDescent="0.25">
      <c r="G359" s="236"/>
      <c r="H359" s="236"/>
      <c r="I359" s="236"/>
      <c r="J359" s="236"/>
      <c r="K359" s="236"/>
      <c r="L359" s="236"/>
    </row>
    <row r="360" spans="7:12" x14ac:dyDescent="0.25">
      <c r="G360" s="236"/>
      <c r="H360" s="236"/>
      <c r="I360" s="236"/>
      <c r="J360" s="236"/>
      <c r="K360" s="236"/>
      <c r="L360" s="236"/>
    </row>
    <row r="361" spans="7:12" x14ac:dyDescent="0.25">
      <c r="G361" s="236"/>
      <c r="H361" s="236"/>
      <c r="I361" s="236"/>
      <c r="J361" s="236"/>
      <c r="K361" s="236"/>
      <c r="L361" s="236"/>
    </row>
    <row r="362" spans="7:12" x14ac:dyDescent="0.25">
      <c r="G362" s="236"/>
      <c r="H362" s="236"/>
      <c r="I362" s="236"/>
      <c r="J362" s="236"/>
      <c r="K362" s="236"/>
      <c r="L362" s="236"/>
    </row>
    <row r="363" spans="7:12" x14ac:dyDescent="0.25">
      <c r="G363" s="236"/>
      <c r="H363" s="236"/>
      <c r="I363" s="236"/>
      <c r="J363" s="236"/>
      <c r="K363" s="236"/>
      <c r="L363" s="236"/>
    </row>
    <row r="364" spans="7:12" x14ac:dyDescent="0.25">
      <c r="G364" s="236"/>
      <c r="H364" s="236"/>
      <c r="I364" s="236"/>
      <c r="J364" s="236"/>
      <c r="K364" s="236"/>
      <c r="L364" s="236"/>
    </row>
    <row r="365" spans="7:12" x14ac:dyDescent="0.25">
      <c r="G365" s="236"/>
      <c r="H365" s="236"/>
      <c r="I365" s="236"/>
      <c r="J365" s="236"/>
      <c r="K365" s="236"/>
      <c r="L365" s="236"/>
    </row>
    <row r="366" spans="7:12" x14ac:dyDescent="0.25">
      <c r="G366" s="236"/>
      <c r="H366" s="236"/>
      <c r="I366" s="236"/>
      <c r="J366" s="236"/>
      <c r="K366" s="236"/>
      <c r="L366" s="236"/>
    </row>
    <row r="367" spans="7:12" x14ac:dyDescent="0.25">
      <c r="G367" s="236"/>
      <c r="H367" s="236"/>
      <c r="I367" s="236"/>
      <c r="J367" s="236"/>
      <c r="K367" s="236"/>
      <c r="L367" s="236"/>
    </row>
    <row r="368" spans="7:12" x14ac:dyDescent="0.25">
      <c r="G368" s="236"/>
      <c r="H368" s="236"/>
      <c r="I368" s="236"/>
      <c r="J368" s="236"/>
      <c r="K368" s="236"/>
      <c r="L368" s="236"/>
    </row>
    <row r="369" spans="7:12" x14ac:dyDescent="0.25">
      <c r="G369" s="236"/>
      <c r="H369" s="236"/>
      <c r="I369" s="236"/>
      <c r="J369" s="236"/>
      <c r="K369" s="236"/>
      <c r="L369" s="236"/>
    </row>
    <row r="370" spans="7:12" x14ac:dyDescent="0.25">
      <c r="G370" s="236"/>
      <c r="H370" s="236"/>
      <c r="I370" s="236"/>
      <c r="J370" s="236"/>
      <c r="K370" s="236"/>
      <c r="L370" s="236"/>
    </row>
    <row r="371" spans="7:12" x14ac:dyDescent="0.25">
      <c r="G371" s="236"/>
      <c r="H371" s="236"/>
      <c r="I371" s="236"/>
      <c r="J371" s="236"/>
      <c r="K371" s="236"/>
      <c r="L371" s="236"/>
    </row>
    <row r="372" spans="7:12" x14ac:dyDescent="0.25">
      <c r="G372" s="236"/>
      <c r="H372" s="236"/>
      <c r="I372" s="236"/>
      <c r="J372" s="236"/>
      <c r="K372" s="236"/>
      <c r="L372" s="236"/>
    </row>
    <row r="373" spans="7:12" x14ac:dyDescent="0.25">
      <c r="G373" s="236"/>
      <c r="H373" s="236"/>
      <c r="I373" s="236"/>
      <c r="J373" s="236"/>
      <c r="K373" s="236"/>
      <c r="L373" s="236"/>
    </row>
    <row r="374" spans="7:12" x14ac:dyDescent="0.25">
      <c r="G374" s="236"/>
      <c r="H374" s="236"/>
      <c r="I374" s="236"/>
      <c r="J374" s="236"/>
      <c r="K374" s="236"/>
      <c r="L374" s="236"/>
    </row>
    <row r="375" spans="7:12" x14ac:dyDescent="0.25">
      <c r="G375" s="236"/>
      <c r="H375" s="236"/>
      <c r="I375" s="236"/>
      <c r="J375" s="236"/>
      <c r="K375" s="236"/>
      <c r="L375" s="236"/>
    </row>
    <row r="376" spans="7:12" x14ac:dyDescent="0.25">
      <c r="G376" s="236"/>
      <c r="H376" s="236"/>
      <c r="I376" s="236"/>
      <c r="J376" s="236"/>
      <c r="K376" s="236"/>
      <c r="L376" s="236"/>
    </row>
    <row r="377" spans="7:12" x14ac:dyDescent="0.25">
      <c r="G377" s="236"/>
      <c r="H377" s="236"/>
      <c r="I377" s="236"/>
      <c r="J377" s="236"/>
      <c r="K377" s="236"/>
      <c r="L377" s="236"/>
    </row>
    <row r="378" spans="7:12" x14ac:dyDescent="0.25">
      <c r="G378" s="236"/>
      <c r="H378" s="236"/>
      <c r="I378" s="236"/>
      <c r="J378" s="236"/>
      <c r="K378" s="236"/>
      <c r="L378" s="236"/>
    </row>
    <row r="379" spans="7:12" x14ac:dyDescent="0.25">
      <c r="G379" s="236"/>
      <c r="H379" s="236"/>
      <c r="I379" s="236"/>
      <c r="J379" s="236"/>
      <c r="K379" s="236"/>
      <c r="L379" s="236"/>
    </row>
    <row r="380" spans="7:12" x14ac:dyDescent="0.25">
      <c r="G380" s="236"/>
      <c r="H380" s="236"/>
      <c r="I380" s="236"/>
      <c r="J380" s="236"/>
      <c r="K380" s="236"/>
      <c r="L380" s="236"/>
    </row>
    <row r="381" spans="7:12" x14ac:dyDescent="0.25">
      <c r="G381" s="236"/>
      <c r="H381" s="236"/>
      <c r="I381" s="236"/>
      <c r="J381" s="236"/>
      <c r="K381" s="236"/>
      <c r="L381" s="236"/>
    </row>
    <row r="382" spans="7:12" x14ac:dyDescent="0.25">
      <c r="G382" s="236"/>
      <c r="H382" s="236"/>
      <c r="I382" s="236"/>
      <c r="J382" s="236"/>
      <c r="K382" s="236"/>
      <c r="L382" s="236"/>
    </row>
    <row r="383" spans="7:12" x14ac:dyDescent="0.25">
      <c r="G383" s="236"/>
      <c r="H383" s="236"/>
      <c r="I383" s="236"/>
      <c r="J383" s="236"/>
      <c r="K383" s="236"/>
      <c r="L383" s="236"/>
    </row>
    <row r="384" spans="7:12" x14ac:dyDescent="0.25">
      <c r="G384" s="236"/>
      <c r="H384" s="236"/>
      <c r="I384" s="236"/>
      <c r="J384" s="236"/>
      <c r="K384" s="236"/>
      <c r="L384" s="236"/>
    </row>
    <row r="385" spans="7:12" x14ac:dyDescent="0.25">
      <c r="G385" s="236"/>
      <c r="H385" s="236"/>
      <c r="I385" s="236"/>
      <c r="J385" s="236"/>
      <c r="K385" s="236"/>
      <c r="L385" s="236"/>
    </row>
    <row r="386" spans="7:12" x14ac:dyDescent="0.25">
      <c r="G386" s="236"/>
      <c r="H386" s="236"/>
      <c r="I386" s="236"/>
      <c r="J386" s="236"/>
      <c r="K386" s="236"/>
      <c r="L386" s="236"/>
    </row>
    <row r="387" spans="7:12" x14ac:dyDescent="0.25">
      <c r="G387" s="236"/>
      <c r="H387" s="236"/>
      <c r="I387" s="236"/>
      <c r="J387" s="236"/>
      <c r="K387" s="236"/>
      <c r="L387" s="236"/>
    </row>
    <row r="388" spans="7:12" x14ac:dyDescent="0.25">
      <c r="G388" s="236"/>
      <c r="H388" s="236"/>
      <c r="I388" s="236"/>
      <c r="J388" s="236"/>
      <c r="K388" s="236"/>
      <c r="L388" s="236"/>
    </row>
    <row r="389" spans="7:12" x14ac:dyDescent="0.25">
      <c r="G389" s="236"/>
      <c r="H389" s="236"/>
      <c r="I389" s="236"/>
      <c r="J389" s="236"/>
      <c r="K389" s="236"/>
      <c r="L389" s="236"/>
    </row>
    <row r="390" spans="7:12" x14ac:dyDescent="0.25">
      <c r="G390" s="236"/>
      <c r="H390" s="236"/>
      <c r="I390" s="236"/>
      <c r="J390" s="236"/>
      <c r="K390" s="236"/>
      <c r="L390" s="236"/>
    </row>
    <row r="391" spans="7:12" x14ac:dyDescent="0.25">
      <c r="G391" s="236"/>
      <c r="H391" s="236"/>
      <c r="I391" s="236"/>
      <c r="J391" s="236"/>
      <c r="K391" s="236"/>
      <c r="L391" s="236"/>
    </row>
    <row r="392" spans="7:12" x14ac:dyDescent="0.25">
      <c r="G392" s="236"/>
      <c r="H392" s="236"/>
      <c r="I392" s="236"/>
      <c r="J392" s="236"/>
      <c r="K392" s="236"/>
      <c r="L392" s="236"/>
    </row>
    <row r="393" spans="7:12" x14ac:dyDescent="0.25">
      <c r="G393" s="236"/>
      <c r="H393" s="236"/>
      <c r="I393" s="236"/>
      <c r="J393" s="236"/>
      <c r="K393" s="236"/>
      <c r="L393" s="236"/>
    </row>
    <row r="394" spans="7:12" x14ac:dyDescent="0.25">
      <c r="G394" s="236"/>
      <c r="H394" s="236"/>
      <c r="I394" s="236"/>
      <c r="J394" s="236"/>
      <c r="K394" s="236"/>
      <c r="L394" s="236"/>
    </row>
    <row r="395" spans="7:12" x14ac:dyDescent="0.25">
      <c r="G395" s="236"/>
      <c r="H395" s="236"/>
      <c r="I395" s="236"/>
      <c r="J395" s="236"/>
      <c r="K395" s="236"/>
      <c r="L395" s="236"/>
    </row>
    <row r="396" spans="7:12" x14ac:dyDescent="0.25">
      <c r="G396" s="236"/>
      <c r="H396" s="236"/>
      <c r="I396" s="236"/>
      <c r="J396" s="236"/>
      <c r="K396" s="236"/>
      <c r="L396" s="236"/>
    </row>
    <row r="397" spans="7:12" x14ac:dyDescent="0.25">
      <c r="G397" s="236"/>
      <c r="H397" s="236"/>
      <c r="I397" s="236"/>
      <c r="J397" s="236"/>
      <c r="K397" s="236"/>
      <c r="L397" s="236"/>
    </row>
    <row r="398" spans="7:12" x14ac:dyDescent="0.25">
      <c r="G398" s="236"/>
      <c r="H398" s="236"/>
      <c r="I398" s="236"/>
      <c r="J398" s="236"/>
      <c r="K398" s="236"/>
      <c r="L398" s="236"/>
    </row>
    <row r="399" spans="7:12" x14ac:dyDescent="0.25">
      <c r="G399" s="236"/>
      <c r="H399" s="236"/>
      <c r="I399" s="236"/>
      <c r="J399" s="236"/>
      <c r="K399" s="236"/>
      <c r="L399" s="236"/>
    </row>
    <row r="400" spans="7:12" x14ac:dyDescent="0.25">
      <c r="G400" s="236"/>
      <c r="H400" s="236"/>
      <c r="I400" s="236"/>
      <c r="J400" s="236"/>
      <c r="K400" s="236"/>
      <c r="L400" s="236"/>
    </row>
    <row r="401" spans="7:12" x14ac:dyDescent="0.25">
      <c r="G401" s="236"/>
      <c r="H401" s="236"/>
      <c r="I401" s="236"/>
      <c r="J401" s="236"/>
      <c r="K401" s="236"/>
      <c r="L401" s="236"/>
    </row>
    <row r="402" spans="7:12" x14ac:dyDescent="0.25">
      <c r="G402" s="236"/>
      <c r="H402" s="236"/>
      <c r="I402" s="236"/>
      <c r="J402" s="236"/>
      <c r="K402" s="236"/>
      <c r="L402" s="236"/>
    </row>
    <row r="403" spans="7:12" x14ac:dyDescent="0.25">
      <c r="G403" s="236"/>
      <c r="H403" s="236"/>
      <c r="I403" s="236"/>
      <c r="J403" s="236"/>
      <c r="K403" s="236"/>
      <c r="L403" s="236"/>
    </row>
    <row r="404" spans="7:12" x14ac:dyDescent="0.25">
      <c r="G404" s="236"/>
      <c r="H404" s="236"/>
      <c r="I404" s="236"/>
      <c r="J404" s="236"/>
      <c r="K404" s="236"/>
      <c r="L404" s="236"/>
    </row>
    <row r="405" spans="7:12" x14ac:dyDescent="0.25">
      <c r="G405" s="236"/>
      <c r="H405" s="236"/>
      <c r="I405" s="236"/>
      <c r="J405" s="236"/>
      <c r="K405" s="236"/>
      <c r="L405" s="236"/>
    </row>
    <row r="406" spans="7:12" x14ac:dyDescent="0.25">
      <c r="G406" s="236"/>
      <c r="H406" s="236"/>
      <c r="I406" s="236"/>
      <c r="J406" s="236"/>
      <c r="K406" s="236"/>
      <c r="L406" s="236"/>
    </row>
    <row r="407" spans="7:12" x14ac:dyDescent="0.25">
      <c r="G407" s="236"/>
      <c r="H407" s="236"/>
      <c r="I407" s="236"/>
      <c r="J407" s="236"/>
      <c r="K407" s="236"/>
      <c r="L407" s="236"/>
    </row>
    <row r="408" spans="7:12" x14ac:dyDescent="0.25">
      <c r="G408" s="236"/>
      <c r="H408" s="236"/>
      <c r="I408" s="236"/>
      <c r="J408" s="236"/>
      <c r="K408" s="236"/>
      <c r="L408" s="236"/>
    </row>
    <row r="409" spans="7:12" x14ac:dyDescent="0.25">
      <c r="G409" s="236"/>
      <c r="H409" s="236"/>
      <c r="I409" s="236"/>
      <c r="J409" s="236"/>
      <c r="K409" s="236"/>
      <c r="L409" s="236"/>
    </row>
    <row r="410" spans="7:12" x14ac:dyDescent="0.25">
      <c r="G410" s="236"/>
      <c r="H410" s="236"/>
      <c r="I410" s="236"/>
      <c r="J410" s="236"/>
      <c r="K410" s="236"/>
      <c r="L410" s="236"/>
    </row>
    <row r="411" spans="7:12" x14ac:dyDescent="0.25">
      <c r="G411" s="236"/>
      <c r="H411" s="236"/>
      <c r="I411" s="236"/>
      <c r="J411" s="236"/>
      <c r="K411" s="236"/>
      <c r="L411" s="236"/>
    </row>
    <row r="412" spans="7:12" x14ac:dyDescent="0.25">
      <c r="G412" s="236"/>
      <c r="H412" s="236"/>
      <c r="I412" s="236"/>
      <c r="J412" s="236"/>
      <c r="K412" s="236"/>
      <c r="L412" s="236"/>
    </row>
    <row r="413" spans="7:12" x14ac:dyDescent="0.25">
      <c r="G413" s="236"/>
      <c r="H413" s="236"/>
      <c r="I413" s="236"/>
      <c r="J413" s="236"/>
      <c r="K413" s="236"/>
      <c r="L413" s="236"/>
    </row>
    <row r="414" spans="7:12" x14ac:dyDescent="0.25">
      <c r="G414" s="236"/>
      <c r="H414" s="236"/>
      <c r="I414" s="236"/>
      <c r="J414" s="236"/>
      <c r="K414" s="236"/>
      <c r="L414" s="236"/>
    </row>
    <row r="415" spans="7:12" x14ac:dyDescent="0.25">
      <c r="G415" s="236"/>
      <c r="H415" s="236"/>
      <c r="I415" s="236"/>
      <c r="J415" s="236"/>
      <c r="K415" s="236"/>
      <c r="L415" s="236"/>
    </row>
    <row r="416" spans="7:12" x14ac:dyDescent="0.25">
      <c r="G416" s="236"/>
      <c r="H416" s="236"/>
      <c r="I416" s="236"/>
      <c r="J416" s="236"/>
      <c r="K416" s="236"/>
      <c r="L416" s="236"/>
    </row>
    <row r="417" spans="7:12" x14ac:dyDescent="0.25">
      <c r="G417" s="236"/>
      <c r="H417" s="236"/>
      <c r="I417" s="236"/>
      <c r="J417" s="236"/>
      <c r="K417" s="236"/>
      <c r="L417" s="236"/>
    </row>
    <row r="418" spans="7:12" x14ac:dyDescent="0.25">
      <c r="G418" s="236"/>
      <c r="H418" s="236"/>
      <c r="I418" s="236"/>
      <c r="J418" s="236"/>
      <c r="K418" s="236"/>
      <c r="L418" s="236"/>
    </row>
    <row r="419" spans="7:12" x14ac:dyDescent="0.25">
      <c r="G419" s="236"/>
      <c r="H419" s="236"/>
      <c r="I419" s="236"/>
      <c r="J419" s="236"/>
      <c r="K419" s="236"/>
      <c r="L419" s="236"/>
    </row>
    <row r="420" spans="7:12" x14ac:dyDescent="0.25">
      <c r="G420" s="236"/>
      <c r="H420" s="236"/>
      <c r="I420" s="236"/>
      <c r="J420" s="236"/>
      <c r="K420" s="236"/>
      <c r="L420" s="236"/>
    </row>
    <row r="421" spans="7:12" x14ac:dyDescent="0.25">
      <c r="G421" s="236"/>
      <c r="H421" s="236"/>
      <c r="I421" s="236"/>
      <c r="J421" s="236"/>
      <c r="K421" s="236"/>
      <c r="L421" s="236"/>
    </row>
    <row r="422" spans="7:12" x14ac:dyDescent="0.25">
      <c r="G422" s="236"/>
      <c r="H422" s="236"/>
      <c r="I422" s="236"/>
      <c r="J422" s="236"/>
      <c r="K422" s="236"/>
      <c r="L422" s="236"/>
    </row>
    <row r="423" spans="7:12" x14ac:dyDescent="0.25">
      <c r="G423" s="236"/>
      <c r="H423" s="236"/>
      <c r="I423" s="236"/>
      <c r="J423" s="236"/>
      <c r="K423" s="236"/>
      <c r="L423" s="236"/>
    </row>
    <row r="424" spans="7:12" x14ac:dyDescent="0.25">
      <c r="G424" s="236"/>
      <c r="H424" s="236"/>
      <c r="I424" s="236"/>
      <c r="J424" s="236"/>
      <c r="K424" s="236"/>
      <c r="L424" s="236"/>
    </row>
    <row r="425" spans="7:12" x14ac:dyDescent="0.25">
      <c r="G425" s="236"/>
      <c r="H425" s="236"/>
      <c r="I425" s="236"/>
      <c r="J425" s="236"/>
      <c r="K425" s="236"/>
      <c r="L425" s="236"/>
    </row>
    <row r="426" spans="7:12" x14ac:dyDescent="0.25">
      <c r="G426" s="236"/>
      <c r="H426" s="236"/>
      <c r="I426" s="236"/>
      <c r="J426" s="236"/>
      <c r="K426" s="236"/>
      <c r="L426" s="236"/>
    </row>
    <row r="427" spans="7:12" x14ac:dyDescent="0.25">
      <c r="G427" s="236"/>
      <c r="H427" s="236"/>
      <c r="I427" s="236"/>
      <c r="J427" s="236"/>
      <c r="K427" s="236"/>
      <c r="L427" s="236"/>
    </row>
    <row r="428" spans="7:12" x14ac:dyDescent="0.25">
      <c r="G428" s="236"/>
      <c r="H428" s="236"/>
      <c r="I428" s="236"/>
      <c r="J428" s="236"/>
      <c r="K428" s="236"/>
      <c r="L428" s="236"/>
    </row>
    <row r="429" spans="7:12" x14ac:dyDescent="0.25">
      <c r="G429" s="236"/>
      <c r="H429" s="236"/>
      <c r="I429" s="236"/>
      <c r="J429" s="236"/>
      <c r="K429" s="236"/>
      <c r="L429" s="236"/>
    </row>
    <row r="430" spans="7:12" x14ac:dyDescent="0.25">
      <c r="G430" s="236"/>
      <c r="H430" s="236"/>
      <c r="I430" s="236"/>
      <c r="J430" s="236"/>
      <c r="K430" s="236"/>
      <c r="L430" s="236"/>
    </row>
    <row r="431" spans="7:12" x14ac:dyDescent="0.25">
      <c r="G431" s="236"/>
      <c r="H431" s="236"/>
      <c r="I431" s="236"/>
      <c r="J431" s="236"/>
      <c r="K431" s="236"/>
      <c r="L431" s="236"/>
    </row>
    <row r="432" spans="7:12" x14ac:dyDescent="0.25">
      <c r="G432" s="236"/>
      <c r="H432" s="236"/>
      <c r="I432" s="236"/>
      <c r="J432" s="236"/>
      <c r="K432" s="236"/>
      <c r="L432" s="236"/>
    </row>
    <row r="433" spans="7:12" x14ac:dyDescent="0.25">
      <c r="G433" s="236"/>
      <c r="H433" s="236"/>
      <c r="I433" s="236"/>
      <c r="J433" s="236"/>
      <c r="K433" s="236"/>
      <c r="L433" s="236"/>
    </row>
    <row r="434" spans="7:12" x14ac:dyDescent="0.25">
      <c r="G434" s="236"/>
      <c r="H434" s="236"/>
      <c r="I434" s="236"/>
      <c r="J434" s="236"/>
      <c r="K434" s="236"/>
      <c r="L434" s="236"/>
    </row>
    <row r="435" spans="7:12" x14ac:dyDescent="0.25">
      <c r="G435" s="236"/>
      <c r="H435" s="236"/>
      <c r="I435" s="236"/>
      <c r="J435" s="236"/>
      <c r="K435" s="236"/>
      <c r="L435" s="236"/>
    </row>
    <row r="436" spans="7:12" x14ac:dyDescent="0.25">
      <c r="G436" s="236"/>
      <c r="H436" s="236"/>
      <c r="I436" s="236"/>
      <c r="J436" s="236"/>
      <c r="K436" s="236"/>
      <c r="L436" s="236"/>
    </row>
    <row r="437" spans="7:12" x14ac:dyDescent="0.25">
      <c r="G437" s="236"/>
      <c r="H437" s="236"/>
      <c r="I437" s="236"/>
      <c r="J437" s="236"/>
      <c r="K437" s="236"/>
      <c r="L437" s="236"/>
    </row>
    <row r="438" spans="7:12" x14ac:dyDescent="0.25">
      <c r="G438" s="236"/>
      <c r="H438" s="236"/>
      <c r="I438" s="236"/>
      <c r="J438" s="236"/>
      <c r="K438" s="236"/>
      <c r="L438" s="236"/>
    </row>
    <row r="439" spans="7:12" x14ac:dyDescent="0.25">
      <c r="G439" s="236"/>
      <c r="H439" s="236"/>
      <c r="I439" s="236"/>
      <c r="J439" s="236"/>
      <c r="K439" s="236"/>
      <c r="L439" s="236"/>
    </row>
    <row r="440" spans="7:12" x14ac:dyDescent="0.25">
      <c r="G440" s="236"/>
      <c r="H440" s="236"/>
      <c r="I440" s="236"/>
      <c r="J440" s="236"/>
      <c r="K440" s="236"/>
      <c r="L440" s="236"/>
    </row>
    <row r="441" spans="7:12" x14ac:dyDescent="0.25">
      <c r="G441" s="236"/>
      <c r="H441" s="236"/>
      <c r="I441" s="236"/>
      <c r="J441" s="236"/>
      <c r="K441" s="236"/>
      <c r="L441" s="236"/>
    </row>
    <row r="442" spans="7:12" x14ac:dyDescent="0.25">
      <c r="G442" s="236"/>
      <c r="H442" s="236"/>
      <c r="I442" s="236"/>
      <c r="J442" s="236"/>
      <c r="K442" s="236"/>
      <c r="L442" s="236"/>
    </row>
    <row r="443" spans="7:12" x14ac:dyDescent="0.25">
      <c r="G443" s="236"/>
      <c r="H443" s="236"/>
      <c r="I443" s="236"/>
      <c r="J443" s="236"/>
      <c r="K443" s="236"/>
      <c r="L443" s="236"/>
    </row>
    <row r="444" spans="7:12" x14ac:dyDescent="0.25">
      <c r="G444" s="236"/>
      <c r="H444" s="236"/>
      <c r="I444" s="236"/>
      <c r="J444" s="236"/>
      <c r="K444" s="236"/>
      <c r="L444" s="236"/>
    </row>
    <row r="445" spans="7:12" x14ac:dyDescent="0.25">
      <c r="G445" s="236"/>
      <c r="H445" s="236"/>
      <c r="I445" s="236"/>
      <c r="J445" s="236"/>
      <c r="K445" s="236"/>
      <c r="L445" s="236"/>
    </row>
    <row r="446" spans="7:12" x14ac:dyDescent="0.25">
      <c r="G446" s="236"/>
      <c r="H446" s="236"/>
      <c r="I446" s="236"/>
      <c r="J446" s="236"/>
      <c r="K446" s="236"/>
      <c r="L446" s="236"/>
    </row>
    <row r="447" spans="7:12" x14ac:dyDescent="0.25">
      <c r="G447" s="236"/>
      <c r="H447" s="236"/>
      <c r="I447" s="236"/>
      <c r="J447" s="236"/>
      <c r="K447" s="236"/>
      <c r="L447" s="236"/>
    </row>
    <row r="448" spans="7:12" x14ac:dyDescent="0.25">
      <c r="G448" s="236"/>
      <c r="H448" s="236"/>
      <c r="I448" s="236"/>
      <c r="J448" s="236"/>
      <c r="K448" s="236"/>
      <c r="L448" s="236"/>
    </row>
    <row r="449" spans="7:12" x14ac:dyDescent="0.25">
      <c r="G449" s="236"/>
      <c r="H449" s="236"/>
      <c r="I449" s="236"/>
      <c r="J449" s="236"/>
      <c r="K449" s="236"/>
      <c r="L449" s="236"/>
    </row>
    <row r="450" spans="7:12" x14ac:dyDescent="0.25">
      <c r="G450" s="236"/>
      <c r="H450" s="236"/>
      <c r="I450" s="236"/>
      <c r="J450" s="236"/>
      <c r="K450" s="236"/>
      <c r="L450" s="236"/>
    </row>
    <row r="451" spans="7:12" x14ac:dyDescent="0.25">
      <c r="G451" s="236"/>
      <c r="H451" s="236"/>
      <c r="I451" s="236"/>
      <c r="J451" s="236"/>
      <c r="K451" s="236"/>
      <c r="L451" s="236"/>
    </row>
    <row r="452" spans="7:12" x14ac:dyDescent="0.25">
      <c r="G452" s="236"/>
      <c r="H452" s="236"/>
      <c r="I452" s="236"/>
      <c r="J452" s="236"/>
      <c r="K452" s="236"/>
      <c r="L452" s="236"/>
    </row>
    <row r="453" spans="7:12" x14ac:dyDescent="0.25">
      <c r="G453" s="236"/>
      <c r="H453" s="236"/>
      <c r="I453" s="236"/>
      <c r="J453" s="236"/>
      <c r="K453" s="236"/>
      <c r="L453" s="236"/>
    </row>
    <row r="454" spans="7:12" x14ac:dyDescent="0.25">
      <c r="G454" s="236"/>
      <c r="H454" s="236"/>
      <c r="I454" s="236"/>
      <c r="J454" s="236"/>
      <c r="K454" s="236"/>
      <c r="L454" s="236"/>
    </row>
    <row r="455" spans="7:12" x14ac:dyDescent="0.25">
      <c r="G455" s="236"/>
      <c r="H455" s="236"/>
      <c r="I455" s="236"/>
      <c r="J455" s="236"/>
      <c r="K455" s="236"/>
      <c r="L455" s="236"/>
    </row>
    <row r="456" spans="7:12" x14ac:dyDescent="0.25">
      <c r="G456" s="236"/>
      <c r="H456" s="236"/>
      <c r="I456" s="236"/>
      <c r="J456" s="236"/>
      <c r="K456" s="236"/>
      <c r="L456" s="236"/>
    </row>
    <row r="457" spans="7:12" x14ac:dyDescent="0.25">
      <c r="G457" s="236"/>
      <c r="H457" s="236"/>
      <c r="I457" s="236"/>
      <c r="J457" s="236"/>
      <c r="K457" s="236"/>
      <c r="L457" s="236"/>
    </row>
    <row r="458" spans="7:12" x14ac:dyDescent="0.25">
      <c r="G458" s="236"/>
      <c r="H458" s="236"/>
      <c r="I458" s="236"/>
      <c r="J458" s="236"/>
      <c r="K458" s="236"/>
      <c r="L458" s="236"/>
    </row>
    <row r="459" spans="7:12" x14ac:dyDescent="0.25">
      <c r="G459" s="236"/>
      <c r="H459" s="236"/>
      <c r="I459" s="236"/>
      <c r="J459" s="236"/>
      <c r="K459" s="236"/>
      <c r="L459" s="236"/>
    </row>
    <row r="460" spans="7:12" x14ac:dyDescent="0.25">
      <c r="G460" s="236"/>
      <c r="H460" s="236"/>
      <c r="I460" s="236"/>
      <c r="J460" s="236"/>
      <c r="K460" s="236"/>
      <c r="L460" s="236"/>
    </row>
    <row r="461" spans="7:12" x14ac:dyDescent="0.25">
      <c r="G461" s="236"/>
      <c r="H461" s="236"/>
      <c r="I461" s="236"/>
      <c r="J461" s="236"/>
      <c r="K461" s="236"/>
      <c r="L461" s="236"/>
    </row>
    <row r="462" spans="7:12" x14ac:dyDescent="0.25">
      <c r="G462" s="236"/>
      <c r="H462" s="236"/>
      <c r="I462" s="236"/>
      <c r="J462" s="236"/>
      <c r="K462" s="236"/>
      <c r="L462" s="236"/>
    </row>
    <row r="463" spans="7:12" x14ac:dyDescent="0.25">
      <c r="G463" s="236"/>
      <c r="H463" s="236"/>
      <c r="I463" s="236"/>
      <c r="J463" s="236"/>
      <c r="K463" s="236"/>
      <c r="L463" s="236"/>
    </row>
    <row r="464" spans="7:12" x14ac:dyDescent="0.25">
      <c r="G464" s="236"/>
      <c r="H464" s="236"/>
      <c r="I464" s="236"/>
      <c r="J464" s="236"/>
      <c r="K464" s="236"/>
      <c r="L464" s="236"/>
    </row>
    <row r="465" spans="7:12" x14ac:dyDescent="0.25">
      <c r="G465" s="236"/>
      <c r="H465" s="236"/>
      <c r="I465" s="236"/>
      <c r="J465" s="236"/>
      <c r="K465" s="236"/>
      <c r="L465" s="236"/>
    </row>
    <row r="466" spans="7:12" x14ac:dyDescent="0.25">
      <c r="G466" s="236"/>
      <c r="H466" s="236"/>
      <c r="I466" s="236"/>
      <c r="J466" s="236"/>
      <c r="K466" s="236"/>
      <c r="L466" s="236"/>
    </row>
    <row r="467" spans="7:12" x14ac:dyDescent="0.25">
      <c r="G467" s="236"/>
      <c r="H467" s="236"/>
      <c r="I467" s="236"/>
      <c r="J467" s="236"/>
      <c r="K467" s="236"/>
      <c r="L467" s="236"/>
    </row>
    <row r="468" spans="7:12" x14ac:dyDescent="0.25">
      <c r="G468" s="236"/>
      <c r="H468" s="236"/>
      <c r="I468" s="236"/>
      <c r="J468" s="236"/>
      <c r="K468" s="236"/>
      <c r="L468" s="236"/>
    </row>
    <row r="469" spans="7:12" x14ac:dyDescent="0.25">
      <c r="G469" s="236"/>
      <c r="H469" s="236"/>
      <c r="I469" s="236"/>
      <c r="J469" s="236"/>
      <c r="K469" s="236"/>
      <c r="L469" s="236"/>
    </row>
    <row r="470" spans="7:12" x14ac:dyDescent="0.25">
      <c r="G470" s="236"/>
      <c r="H470" s="236"/>
      <c r="I470" s="236"/>
      <c r="J470" s="236"/>
      <c r="K470" s="236"/>
      <c r="L470" s="236"/>
    </row>
    <row r="471" spans="7:12" x14ac:dyDescent="0.25">
      <c r="G471" s="236"/>
      <c r="H471" s="236"/>
      <c r="I471" s="236"/>
      <c r="J471" s="236"/>
      <c r="K471" s="236"/>
      <c r="L471" s="236"/>
    </row>
    <row r="472" spans="7:12" x14ac:dyDescent="0.25">
      <c r="G472" s="236"/>
      <c r="H472" s="236"/>
      <c r="I472" s="236"/>
      <c r="J472" s="236"/>
      <c r="K472" s="236"/>
      <c r="L472" s="236"/>
    </row>
    <row r="473" spans="7:12" x14ac:dyDescent="0.25">
      <c r="G473" s="236"/>
      <c r="H473" s="236"/>
      <c r="I473" s="236"/>
      <c r="J473" s="236"/>
      <c r="K473" s="236"/>
      <c r="L473" s="236"/>
    </row>
    <row r="474" spans="7:12" x14ac:dyDescent="0.25">
      <c r="G474" s="236"/>
      <c r="H474" s="236"/>
      <c r="I474" s="236"/>
      <c r="J474" s="236"/>
      <c r="K474" s="236"/>
      <c r="L474" s="236"/>
    </row>
    <row r="475" spans="7:12" x14ac:dyDescent="0.25">
      <c r="G475" s="236"/>
      <c r="H475" s="236"/>
      <c r="I475" s="236"/>
      <c r="J475" s="236"/>
      <c r="K475" s="236"/>
      <c r="L475" s="236"/>
    </row>
    <row r="476" spans="7:12" x14ac:dyDescent="0.25">
      <c r="G476" s="236"/>
      <c r="H476" s="236"/>
      <c r="I476" s="236"/>
      <c r="J476" s="236"/>
      <c r="K476" s="236"/>
      <c r="L476" s="236"/>
    </row>
    <row r="477" spans="7:12" x14ac:dyDescent="0.25">
      <c r="G477" s="236"/>
      <c r="H477" s="236"/>
      <c r="I477" s="236"/>
      <c r="J477" s="236"/>
      <c r="K477" s="236"/>
      <c r="L477" s="236"/>
    </row>
    <row r="478" spans="7:12" x14ac:dyDescent="0.25">
      <c r="G478" s="236"/>
      <c r="H478" s="236"/>
      <c r="I478" s="236"/>
      <c r="J478" s="236"/>
      <c r="K478" s="236"/>
      <c r="L478" s="236"/>
    </row>
    <row r="479" spans="7:12" x14ac:dyDescent="0.25">
      <c r="G479" s="236"/>
      <c r="H479" s="236"/>
      <c r="I479" s="236"/>
      <c r="J479" s="236"/>
      <c r="K479" s="236"/>
      <c r="L479" s="236"/>
    </row>
    <row r="480" spans="7:12" x14ac:dyDescent="0.25">
      <c r="G480" s="236"/>
      <c r="H480" s="236"/>
      <c r="I480" s="236"/>
      <c r="J480" s="236"/>
      <c r="K480" s="236"/>
      <c r="L480" s="236"/>
    </row>
    <row r="481" spans="7:12" x14ac:dyDescent="0.25">
      <c r="G481" s="236"/>
      <c r="H481" s="236"/>
      <c r="I481" s="236"/>
      <c r="J481" s="236"/>
      <c r="K481" s="236"/>
      <c r="L481" s="236"/>
    </row>
    <row r="482" spans="7:12" x14ac:dyDescent="0.25">
      <c r="G482" s="236"/>
      <c r="H482" s="236"/>
      <c r="I482" s="236"/>
      <c r="J482" s="236"/>
      <c r="K482" s="236"/>
      <c r="L482" s="236"/>
    </row>
    <row r="483" spans="7:12" x14ac:dyDescent="0.25">
      <c r="G483" s="236"/>
      <c r="H483" s="236"/>
      <c r="I483" s="236"/>
      <c r="J483" s="236"/>
      <c r="K483" s="236"/>
      <c r="L483" s="236"/>
    </row>
    <row r="484" spans="7:12" x14ac:dyDescent="0.25">
      <c r="G484" s="236"/>
      <c r="H484" s="236"/>
      <c r="I484" s="236"/>
      <c r="J484" s="236"/>
      <c r="K484" s="236"/>
      <c r="L484" s="236"/>
    </row>
    <row r="485" spans="7:12" x14ac:dyDescent="0.25">
      <c r="G485" s="236"/>
      <c r="H485" s="236"/>
      <c r="I485" s="236"/>
      <c r="J485" s="236"/>
      <c r="K485" s="236"/>
      <c r="L485" s="236"/>
    </row>
    <row r="486" spans="7:12" x14ac:dyDescent="0.25">
      <c r="G486" s="236"/>
      <c r="H486" s="236"/>
      <c r="I486" s="236"/>
      <c r="J486" s="236"/>
      <c r="K486" s="236"/>
      <c r="L486" s="236"/>
    </row>
    <row r="487" spans="7:12" x14ac:dyDescent="0.25">
      <c r="G487" s="236"/>
      <c r="H487" s="236"/>
      <c r="I487" s="236"/>
      <c r="J487" s="236"/>
      <c r="K487" s="236"/>
      <c r="L487" s="236"/>
    </row>
    <row r="488" spans="7:12" x14ac:dyDescent="0.25">
      <c r="G488" s="236"/>
      <c r="H488" s="236"/>
      <c r="I488" s="236"/>
      <c r="J488" s="236"/>
      <c r="K488" s="236"/>
      <c r="L488" s="236"/>
    </row>
    <row r="489" spans="7:12" x14ac:dyDescent="0.25">
      <c r="G489" s="236"/>
      <c r="H489" s="236"/>
      <c r="I489" s="236"/>
      <c r="J489" s="236"/>
      <c r="K489" s="236"/>
      <c r="L489" s="236"/>
    </row>
    <row r="490" spans="7:12" x14ac:dyDescent="0.25">
      <c r="G490" s="236"/>
      <c r="H490" s="236"/>
      <c r="I490" s="236"/>
      <c r="J490" s="236"/>
      <c r="K490" s="236"/>
      <c r="L490" s="236"/>
    </row>
    <row r="491" spans="7:12" x14ac:dyDescent="0.25">
      <c r="G491" s="236"/>
      <c r="H491" s="236"/>
      <c r="I491" s="236"/>
      <c r="J491" s="236"/>
      <c r="K491" s="236"/>
      <c r="L491" s="236"/>
    </row>
    <row r="492" spans="7:12" x14ac:dyDescent="0.25">
      <c r="G492" s="236"/>
      <c r="H492" s="236"/>
      <c r="I492" s="236"/>
      <c r="J492" s="236"/>
      <c r="K492" s="236"/>
      <c r="L492" s="236"/>
    </row>
    <row r="493" spans="7:12" x14ac:dyDescent="0.25">
      <c r="G493" s="236"/>
      <c r="H493" s="236"/>
      <c r="I493" s="236"/>
      <c r="J493" s="236"/>
      <c r="K493" s="236"/>
      <c r="L493" s="236"/>
    </row>
    <row r="494" spans="7:12" x14ac:dyDescent="0.25">
      <c r="G494" s="236"/>
      <c r="H494" s="236"/>
      <c r="I494" s="236"/>
      <c r="J494" s="236"/>
      <c r="K494" s="236"/>
      <c r="L494" s="236"/>
    </row>
    <row r="495" spans="7:12" x14ac:dyDescent="0.25">
      <c r="G495" s="236"/>
      <c r="H495" s="236"/>
      <c r="I495" s="236"/>
      <c r="J495" s="236"/>
      <c r="K495" s="236"/>
      <c r="L495" s="236"/>
    </row>
    <row r="496" spans="7:12" x14ac:dyDescent="0.25">
      <c r="G496" s="236"/>
      <c r="H496" s="236"/>
      <c r="I496" s="236"/>
      <c r="J496" s="236"/>
      <c r="K496" s="236"/>
      <c r="L496" s="236"/>
    </row>
    <row r="497" spans="7:12" x14ac:dyDescent="0.25">
      <c r="G497" s="236"/>
      <c r="H497" s="236"/>
      <c r="I497" s="236"/>
      <c r="J497" s="236"/>
      <c r="K497" s="236"/>
      <c r="L497" s="236"/>
    </row>
    <row r="498" spans="7:12" x14ac:dyDescent="0.25">
      <c r="G498" s="236"/>
      <c r="H498" s="236"/>
      <c r="I498" s="236"/>
      <c r="J498" s="236"/>
      <c r="K498" s="236"/>
      <c r="L498" s="236"/>
    </row>
    <row r="499" spans="7:12" x14ac:dyDescent="0.25">
      <c r="G499" s="236"/>
      <c r="H499" s="236"/>
      <c r="I499" s="236"/>
      <c r="J499" s="236"/>
      <c r="K499" s="236"/>
      <c r="L499" s="236"/>
    </row>
    <row r="500" spans="7:12" x14ac:dyDescent="0.25">
      <c r="G500" s="236"/>
      <c r="H500" s="236"/>
      <c r="I500" s="236"/>
      <c r="J500" s="236"/>
      <c r="K500" s="236"/>
      <c r="L500" s="236"/>
    </row>
    <row r="501" spans="7:12" x14ac:dyDescent="0.25">
      <c r="G501" s="236"/>
      <c r="H501" s="236"/>
      <c r="I501" s="236"/>
      <c r="J501" s="236"/>
      <c r="K501" s="236"/>
      <c r="L501" s="236"/>
    </row>
    <row r="502" spans="7:12" x14ac:dyDescent="0.25">
      <c r="G502" s="236"/>
      <c r="H502" s="236"/>
      <c r="I502" s="236"/>
      <c r="J502" s="236"/>
      <c r="K502" s="236"/>
      <c r="L502" s="236"/>
    </row>
    <row r="503" spans="7:12" x14ac:dyDescent="0.25">
      <c r="G503" s="236"/>
      <c r="H503" s="236"/>
      <c r="I503" s="236"/>
      <c r="J503" s="236"/>
      <c r="K503" s="236"/>
      <c r="L503" s="236"/>
    </row>
    <row r="504" spans="7:12" x14ac:dyDescent="0.25">
      <c r="G504" s="236"/>
      <c r="H504" s="236"/>
      <c r="I504" s="236"/>
      <c r="J504" s="236"/>
      <c r="K504" s="236"/>
      <c r="L504" s="236"/>
    </row>
    <row r="505" spans="7:12" x14ac:dyDescent="0.25">
      <c r="G505" s="236"/>
      <c r="H505" s="236"/>
      <c r="I505" s="236"/>
      <c r="J505" s="236"/>
      <c r="K505" s="236"/>
      <c r="L505" s="236"/>
    </row>
    <row r="506" spans="7:12" x14ac:dyDescent="0.25">
      <c r="G506" s="236"/>
      <c r="H506" s="236"/>
      <c r="I506" s="236"/>
      <c r="J506" s="236"/>
      <c r="K506" s="236"/>
      <c r="L506" s="236"/>
    </row>
    <row r="507" spans="7:12" x14ac:dyDescent="0.25">
      <c r="G507" s="236"/>
      <c r="H507" s="236"/>
      <c r="I507" s="236"/>
      <c r="J507" s="236"/>
      <c r="K507" s="236"/>
      <c r="L507" s="236"/>
    </row>
    <row r="508" spans="7:12" x14ac:dyDescent="0.25">
      <c r="G508" s="236"/>
      <c r="H508" s="236"/>
      <c r="I508" s="236"/>
      <c r="J508" s="236"/>
      <c r="K508" s="236"/>
      <c r="L508" s="236"/>
    </row>
    <row r="509" spans="7:12" x14ac:dyDescent="0.25">
      <c r="G509" s="236"/>
      <c r="H509" s="236"/>
      <c r="I509" s="236"/>
      <c r="J509" s="236"/>
      <c r="K509" s="236"/>
      <c r="L509" s="236"/>
    </row>
    <row r="510" spans="7:12" x14ac:dyDescent="0.25">
      <c r="G510" s="236"/>
      <c r="H510" s="236"/>
      <c r="I510" s="236"/>
      <c r="J510" s="236"/>
      <c r="K510" s="236"/>
      <c r="L510" s="236"/>
    </row>
    <row r="511" spans="7:12" x14ac:dyDescent="0.25">
      <c r="G511" s="236"/>
      <c r="H511" s="236"/>
      <c r="I511" s="236"/>
      <c r="J511" s="236"/>
      <c r="K511" s="236"/>
      <c r="L511" s="236"/>
    </row>
    <row r="512" spans="7:12" x14ac:dyDescent="0.25">
      <c r="G512" s="236"/>
      <c r="H512" s="236"/>
      <c r="I512" s="236"/>
      <c r="J512" s="236"/>
      <c r="K512" s="236"/>
      <c r="L512" s="236"/>
    </row>
    <row r="513" spans="7:12" x14ac:dyDescent="0.25">
      <c r="G513" s="236"/>
      <c r="H513" s="236"/>
      <c r="I513" s="236"/>
      <c r="J513" s="236"/>
      <c r="K513" s="236"/>
      <c r="L513" s="236"/>
    </row>
    <row r="514" spans="7:12" x14ac:dyDescent="0.25">
      <c r="G514" s="236"/>
      <c r="H514" s="236"/>
      <c r="I514" s="236"/>
      <c r="J514" s="236"/>
      <c r="K514" s="236"/>
      <c r="L514" s="236"/>
    </row>
    <row r="515" spans="7:12" x14ac:dyDescent="0.25">
      <c r="G515" s="236"/>
      <c r="H515" s="236"/>
      <c r="I515" s="236"/>
      <c r="J515" s="236"/>
      <c r="K515" s="236"/>
      <c r="L515" s="236"/>
    </row>
    <row r="516" spans="7:12" x14ac:dyDescent="0.25">
      <c r="G516" s="236"/>
      <c r="H516" s="236"/>
      <c r="I516" s="236"/>
      <c r="J516" s="236"/>
      <c r="K516" s="236"/>
      <c r="L516" s="236"/>
    </row>
    <row r="517" spans="7:12" x14ac:dyDescent="0.25">
      <c r="G517" s="236"/>
      <c r="H517" s="236"/>
      <c r="I517" s="236"/>
      <c r="J517" s="236"/>
      <c r="K517" s="236"/>
      <c r="L517" s="236"/>
    </row>
    <row r="518" spans="7:12" x14ac:dyDescent="0.25">
      <c r="G518" s="236"/>
      <c r="H518" s="236"/>
      <c r="I518" s="236"/>
      <c r="J518" s="236"/>
      <c r="K518" s="236"/>
      <c r="L518" s="236"/>
    </row>
    <row r="519" spans="7:12" x14ac:dyDescent="0.25">
      <c r="G519" s="236"/>
      <c r="H519" s="236"/>
      <c r="I519" s="236"/>
      <c r="J519" s="236"/>
      <c r="K519" s="236"/>
      <c r="L519" s="236"/>
    </row>
    <row r="520" spans="7:12" x14ac:dyDescent="0.25">
      <c r="G520" s="236"/>
      <c r="H520" s="236"/>
      <c r="I520" s="236"/>
      <c r="J520" s="236"/>
      <c r="K520" s="236"/>
      <c r="L520" s="236"/>
    </row>
    <row r="521" spans="7:12" x14ac:dyDescent="0.25">
      <c r="G521" s="236"/>
      <c r="H521" s="236"/>
      <c r="I521" s="236"/>
      <c r="J521" s="236"/>
      <c r="K521" s="236"/>
      <c r="L521" s="236"/>
    </row>
    <row r="522" spans="7:12" x14ac:dyDescent="0.25">
      <c r="G522" s="236"/>
      <c r="H522" s="236"/>
      <c r="I522" s="236"/>
      <c r="J522" s="236"/>
      <c r="K522" s="236"/>
      <c r="L522" s="236"/>
    </row>
    <row r="523" spans="7:12" x14ac:dyDescent="0.25">
      <c r="G523" s="236"/>
      <c r="H523" s="236"/>
      <c r="I523" s="236"/>
      <c r="J523" s="236"/>
      <c r="K523" s="236"/>
      <c r="L523" s="236"/>
    </row>
    <row r="524" spans="7:12" x14ac:dyDescent="0.25">
      <c r="G524" s="236"/>
      <c r="H524" s="236"/>
      <c r="I524" s="236"/>
      <c r="J524" s="236"/>
      <c r="K524" s="236"/>
      <c r="L524" s="236"/>
    </row>
    <row r="525" spans="7:12" x14ac:dyDescent="0.25">
      <c r="G525" s="236"/>
      <c r="H525" s="236"/>
      <c r="I525" s="236"/>
      <c r="J525" s="236"/>
      <c r="K525" s="236"/>
      <c r="L525" s="236"/>
    </row>
    <row r="526" spans="7:12" x14ac:dyDescent="0.25">
      <c r="G526" s="236"/>
      <c r="H526" s="236"/>
      <c r="I526" s="236"/>
      <c r="J526" s="236"/>
      <c r="K526" s="236"/>
      <c r="L526" s="236"/>
    </row>
    <row r="527" spans="7:12" x14ac:dyDescent="0.25">
      <c r="G527" s="236"/>
      <c r="H527" s="236"/>
      <c r="I527" s="236"/>
      <c r="J527" s="236"/>
      <c r="K527" s="236"/>
      <c r="L527" s="236"/>
    </row>
    <row r="528" spans="7:12" x14ac:dyDescent="0.25">
      <c r="G528" s="236"/>
      <c r="H528" s="236"/>
      <c r="I528" s="236"/>
      <c r="J528" s="236"/>
      <c r="K528" s="236"/>
      <c r="L528" s="236"/>
    </row>
    <row r="529" spans="7:12" x14ac:dyDescent="0.25">
      <c r="G529" s="236"/>
      <c r="H529" s="236"/>
      <c r="I529" s="236"/>
      <c r="J529" s="236"/>
      <c r="K529" s="236"/>
      <c r="L529" s="236"/>
    </row>
    <row r="530" spans="7:12" x14ac:dyDescent="0.25">
      <c r="G530" s="236"/>
      <c r="H530" s="236"/>
      <c r="I530" s="236"/>
      <c r="J530" s="236"/>
      <c r="K530" s="236"/>
      <c r="L530" s="236"/>
    </row>
    <row r="531" spans="7:12" x14ac:dyDescent="0.25">
      <c r="G531" s="236"/>
      <c r="H531" s="236"/>
      <c r="I531" s="236"/>
      <c r="J531" s="236"/>
      <c r="K531" s="236"/>
      <c r="L531" s="236"/>
    </row>
    <row r="532" spans="7:12" x14ac:dyDescent="0.25">
      <c r="G532" s="236"/>
      <c r="H532" s="236"/>
      <c r="I532" s="236"/>
      <c r="J532" s="236"/>
      <c r="K532" s="236"/>
      <c r="L532" s="236"/>
    </row>
    <row r="533" spans="7:12" x14ac:dyDescent="0.25">
      <c r="G533" s="236"/>
      <c r="H533" s="236"/>
      <c r="I533" s="236"/>
      <c r="J533" s="236"/>
      <c r="K533" s="236"/>
      <c r="L533" s="236"/>
    </row>
    <row r="534" spans="7:12" x14ac:dyDescent="0.25">
      <c r="G534" s="236"/>
      <c r="H534" s="236"/>
      <c r="I534" s="236"/>
      <c r="J534" s="236"/>
      <c r="K534" s="236"/>
      <c r="L534" s="236"/>
    </row>
    <row r="535" spans="7:12" x14ac:dyDescent="0.25">
      <c r="G535" s="236"/>
      <c r="H535" s="236"/>
      <c r="I535" s="236"/>
      <c r="J535" s="236"/>
      <c r="K535" s="236"/>
      <c r="L535" s="236"/>
    </row>
    <row r="536" spans="7:12" x14ac:dyDescent="0.25">
      <c r="G536" s="236"/>
      <c r="H536" s="236"/>
      <c r="I536" s="236"/>
      <c r="J536" s="236"/>
      <c r="K536" s="236"/>
      <c r="L536" s="236"/>
    </row>
    <row r="537" spans="7:12" x14ac:dyDescent="0.25">
      <c r="G537" s="236"/>
      <c r="H537" s="236"/>
      <c r="I537" s="236"/>
      <c r="J537" s="236"/>
      <c r="K537" s="236"/>
      <c r="L537" s="236"/>
    </row>
    <row r="538" spans="7:12" x14ac:dyDescent="0.25">
      <c r="G538" s="236"/>
      <c r="H538" s="236"/>
      <c r="I538" s="236"/>
      <c r="J538" s="236"/>
      <c r="K538" s="236"/>
      <c r="L538" s="236"/>
    </row>
    <row r="539" spans="7:12" x14ac:dyDescent="0.25">
      <c r="G539" s="236"/>
      <c r="H539" s="236"/>
      <c r="I539" s="236"/>
      <c r="J539" s="236"/>
      <c r="K539" s="236"/>
      <c r="L539" s="236"/>
    </row>
    <row r="540" spans="7:12" x14ac:dyDescent="0.25">
      <c r="G540" s="236"/>
      <c r="H540" s="236"/>
      <c r="I540" s="236"/>
      <c r="J540" s="236"/>
      <c r="K540" s="236"/>
      <c r="L540" s="236"/>
    </row>
    <row r="541" spans="7:12" x14ac:dyDescent="0.25">
      <c r="G541" s="236"/>
      <c r="H541" s="236"/>
      <c r="I541" s="236"/>
      <c r="J541" s="236"/>
      <c r="K541" s="236"/>
      <c r="L541" s="236"/>
    </row>
    <row r="542" spans="7:12" x14ac:dyDescent="0.25">
      <c r="G542" s="236"/>
      <c r="H542" s="236"/>
      <c r="I542" s="236"/>
      <c r="J542" s="236"/>
      <c r="K542" s="236"/>
      <c r="L542" s="236"/>
    </row>
    <row r="543" spans="7:12" x14ac:dyDescent="0.25">
      <c r="G543" s="236"/>
      <c r="H543" s="236"/>
      <c r="I543" s="236"/>
      <c r="J543" s="236"/>
      <c r="K543" s="236"/>
      <c r="L543" s="236"/>
    </row>
    <row r="544" spans="7:12" x14ac:dyDescent="0.25">
      <c r="G544" s="236"/>
      <c r="H544" s="236"/>
      <c r="I544" s="236"/>
      <c r="J544" s="236"/>
      <c r="K544" s="236"/>
      <c r="L544" s="236"/>
    </row>
    <row r="545" spans="7:12" x14ac:dyDescent="0.25">
      <c r="G545" s="236"/>
      <c r="H545" s="236"/>
      <c r="I545" s="236"/>
      <c r="J545" s="236"/>
      <c r="K545" s="236"/>
      <c r="L545" s="236"/>
    </row>
    <row r="546" spans="7:12" x14ac:dyDescent="0.25">
      <c r="G546" s="236"/>
      <c r="H546" s="236"/>
      <c r="I546" s="236"/>
      <c r="J546" s="236"/>
      <c r="K546" s="236"/>
      <c r="L546" s="236"/>
    </row>
    <row r="547" spans="7:12" x14ac:dyDescent="0.25">
      <c r="G547" s="236"/>
      <c r="H547" s="236"/>
      <c r="I547" s="236"/>
      <c r="J547" s="236"/>
      <c r="K547" s="236"/>
      <c r="L547" s="236"/>
    </row>
    <row r="548" spans="7:12" x14ac:dyDescent="0.25">
      <c r="G548" s="236"/>
      <c r="H548" s="236"/>
      <c r="I548" s="236"/>
      <c r="J548" s="236"/>
      <c r="K548" s="236"/>
      <c r="L548" s="236"/>
    </row>
    <row r="549" spans="7:12" x14ac:dyDescent="0.25">
      <c r="G549" s="236"/>
      <c r="H549" s="236"/>
      <c r="I549" s="236"/>
      <c r="J549" s="236"/>
      <c r="K549" s="236"/>
      <c r="L549" s="236"/>
    </row>
    <row r="550" spans="7:12" x14ac:dyDescent="0.25">
      <c r="G550" s="236"/>
      <c r="H550" s="236"/>
      <c r="I550" s="236"/>
      <c r="J550" s="236"/>
      <c r="K550" s="236"/>
      <c r="L550" s="236"/>
    </row>
    <row r="551" spans="7:12" x14ac:dyDescent="0.25">
      <c r="G551" s="236"/>
      <c r="H551" s="236"/>
      <c r="I551" s="236"/>
      <c r="J551" s="236"/>
      <c r="K551" s="236"/>
      <c r="L551" s="236"/>
    </row>
    <row r="552" spans="7:12" x14ac:dyDescent="0.25">
      <c r="G552" s="236"/>
      <c r="H552" s="236"/>
      <c r="I552" s="236"/>
      <c r="J552" s="236"/>
      <c r="K552" s="236"/>
      <c r="L552" s="236"/>
    </row>
    <row r="553" spans="7:12" x14ac:dyDescent="0.25">
      <c r="G553" s="236"/>
      <c r="H553" s="236"/>
      <c r="I553" s="236"/>
      <c r="J553" s="236"/>
      <c r="K553" s="236"/>
      <c r="L553" s="236"/>
    </row>
    <row r="554" spans="7:12" x14ac:dyDescent="0.25">
      <c r="G554" s="236"/>
      <c r="H554" s="236"/>
      <c r="I554" s="236"/>
      <c r="J554" s="236"/>
      <c r="K554" s="236"/>
      <c r="L554" s="236"/>
    </row>
    <row r="555" spans="7:12" x14ac:dyDescent="0.25">
      <c r="G555" s="236"/>
      <c r="H555" s="236"/>
      <c r="I555" s="236"/>
      <c r="J555" s="236"/>
      <c r="K555" s="236"/>
      <c r="L555" s="236"/>
    </row>
    <row r="556" spans="7:12" x14ac:dyDescent="0.25">
      <c r="G556" s="236"/>
      <c r="H556" s="236"/>
      <c r="I556" s="236"/>
      <c r="J556" s="236"/>
      <c r="K556" s="236"/>
      <c r="L556" s="236"/>
    </row>
    <row r="557" spans="7:12" x14ac:dyDescent="0.25">
      <c r="G557" s="236"/>
      <c r="H557" s="236"/>
      <c r="I557" s="236"/>
      <c r="J557" s="236"/>
      <c r="K557" s="236"/>
      <c r="L557" s="236"/>
    </row>
    <row r="558" spans="7:12" x14ac:dyDescent="0.25">
      <c r="G558" s="236"/>
      <c r="H558" s="236"/>
      <c r="I558" s="236"/>
      <c r="J558" s="236"/>
      <c r="K558" s="236"/>
      <c r="L558" s="236"/>
    </row>
    <row r="559" spans="7:12" x14ac:dyDescent="0.25">
      <c r="G559" s="236"/>
      <c r="H559" s="236"/>
      <c r="I559" s="236"/>
      <c r="J559" s="236"/>
      <c r="K559" s="236"/>
      <c r="L559" s="236"/>
    </row>
    <row r="560" spans="7:12" x14ac:dyDescent="0.25">
      <c r="G560" s="236"/>
      <c r="H560" s="236"/>
      <c r="I560" s="236"/>
      <c r="J560" s="236"/>
      <c r="K560" s="236"/>
      <c r="L560" s="236"/>
    </row>
    <row r="561" spans="7:12" x14ac:dyDescent="0.25">
      <c r="G561" s="236"/>
      <c r="H561" s="236"/>
      <c r="I561" s="236"/>
      <c r="J561" s="236"/>
      <c r="K561" s="236"/>
      <c r="L561" s="236"/>
    </row>
    <row r="562" spans="7:12" x14ac:dyDescent="0.25">
      <c r="G562" s="236"/>
      <c r="H562" s="236"/>
      <c r="I562" s="236"/>
      <c r="J562" s="236"/>
      <c r="K562" s="236"/>
      <c r="L562" s="236"/>
    </row>
    <row r="563" spans="7:12" x14ac:dyDescent="0.25">
      <c r="G563" s="236"/>
      <c r="H563" s="236"/>
      <c r="I563" s="236"/>
      <c r="J563" s="236"/>
      <c r="K563" s="236"/>
      <c r="L563" s="236"/>
    </row>
    <row r="564" spans="7:12" x14ac:dyDescent="0.25">
      <c r="G564" s="236"/>
      <c r="H564" s="236"/>
      <c r="I564" s="236"/>
      <c r="J564" s="236"/>
      <c r="K564" s="236"/>
      <c r="L564" s="236"/>
    </row>
    <row r="565" spans="7:12" x14ac:dyDescent="0.25">
      <c r="G565" s="236"/>
      <c r="H565" s="236"/>
      <c r="I565" s="236"/>
      <c r="J565" s="236"/>
      <c r="K565" s="236"/>
      <c r="L565" s="236"/>
    </row>
    <row r="566" spans="7:12" x14ac:dyDescent="0.25">
      <c r="G566" s="236"/>
      <c r="H566" s="236"/>
      <c r="I566" s="236"/>
      <c r="J566" s="236"/>
      <c r="K566" s="236"/>
      <c r="L566" s="236"/>
    </row>
    <row r="567" spans="7:12" x14ac:dyDescent="0.25">
      <c r="G567" s="236"/>
      <c r="H567" s="236"/>
      <c r="I567" s="236"/>
      <c r="J567" s="236"/>
      <c r="K567" s="236"/>
      <c r="L567" s="236"/>
    </row>
    <row r="568" spans="7:12" x14ac:dyDescent="0.25">
      <c r="G568" s="236"/>
      <c r="H568" s="236"/>
      <c r="I568" s="236"/>
      <c r="J568" s="236"/>
      <c r="K568" s="236"/>
      <c r="L568" s="236"/>
    </row>
    <row r="569" spans="7:12" x14ac:dyDescent="0.25">
      <c r="G569" s="236"/>
      <c r="H569" s="236"/>
      <c r="I569" s="236"/>
      <c r="J569" s="236"/>
      <c r="K569" s="236"/>
      <c r="L569" s="236"/>
    </row>
    <row r="570" spans="7:12" x14ac:dyDescent="0.25">
      <c r="G570" s="236"/>
      <c r="H570" s="236"/>
      <c r="I570" s="236"/>
      <c r="J570" s="236"/>
      <c r="K570" s="236"/>
      <c r="L570" s="236"/>
    </row>
    <row r="571" spans="7:12" x14ac:dyDescent="0.25">
      <c r="G571" s="236"/>
      <c r="H571" s="236"/>
      <c r="I571" s="236"/>
      <c r="J571" s="236"/>
      <c r="K571" s="236"/>
      <c r="L571" s="236"/>
    </row>
    <row r="572" spans="7:12" x14ac:dyDescent="0.25">
      <c r="G572" s="236"/>
      <c r="H572" s="236"/>
      <c r="I572" s="236"/>
      <c r="J572" s="236"/>
      <c r="K572" s="236"/>
      <c r="L572" s="236"/>
    </row>
    <row r="573" spans="7:12" x14ac:dyDescent="0.25">
      <c r="G573" s="236"/>
      <c r="H573" s="236"/>
      <c r="I573" s="236"/>
      <c r="J573" s="236"/>
      <c r="K573" s="236"/>
      <c r="L573" s="236"/>
    </row>
    <row r="574" spans="7:12" x14ac:dyDescent="0.25">
      <c r="G574" s="236"/>
      <c r="H574" s="236"/>
      <c r="I574" s="236"/>
      <c r="J574" s="236"/>
      <c r="K574" s="236"/>
      <c r="L574" s="236"/>
    </row>
    <row r="575" spans="7:12" x14ac:dyDescent="0.25">
      <c r="G575" s="236"/>
      <c r="H575" s="236"/>
      <c r="I575" s="236"/>
      <c r="J575" s="236"/>
      <c r="K575" s="236"/>
      <c r="L575" s="236"/>
    </row>
    <row r="576" spans="7:12" x14ac:dyDescent="0.25">
      <c r="G576" s="236"/>
      <c r="H576" s="236"/>
      <c r="I576" s="236"/>
      <c r="J576" s="236"/>
      <c r="K576" s="236"/>
      <c r="L576" s="236"/>
    </row>
    <row r="577" spans="7:12" x14ac:dyDescent="0.25">
      <c r="G577" s="236"/>
      <c r="H577" s="236"/>
      <c r="I577" s="236"/>
      <c r="J577" s="236"/>
      <c r="K577" s="236"/>
      <c r="L577" s="236"/>
    </row>
    <row r="578" spans="7:12" x14ac:dyDescent="0.25">
      <c r="G578" s="236"/>
      <c r="H578" s="236"/>
      <c r="I578" s="236"/>
      <c r="J578" s="236"/>
      <c r="K578" s="236"/>
      <c r="L578" s="236"/>
    </row>
    <row r="579" spans="7:12" x14ac:dyDescent="0.25">
      <c r="G579" s="236"/>
      <c r="H579" s="236"/>
      <c r="I579" s="236"/>
      <c r="J579" s="236"/>
      <c r="K579" s="236"/>
      <c r="L579" s="236"/>
    </row>
    <row r="580" spans="7:12" x14ac:dyDescent="0.25">
      <c r="G580" s="236"/>
      <c r="H580" s="236"/>
      <c r="I580" s="236"/>
      <c r="J580" s="236"/>
      <c r="K580" s="236"/>
      <c r="L580" s="236"/>
    </row>
    <row r="581" spans="7:12" x14ac:dyDescent="0.25">
      <c r="G581" s="236"/>
      <c r="H581" s="236"/>
      <c r="I581" s="236"/>
      <c r="J581" s="236"/>
      <c r="K581" s="236"/>
      <c r="L581" s="236"/>
    </row>
    <row r="582" spans="7:12" x14ac:dyDescent="0.25">
      <c r="G582" s="236"/>
      <c r="H582" s="236"/>
      <c r="I582" s="236"/>
      <c r="J582" s="236"/>
      <c r="K582" s="236"/>
      <c r="L582" s="236"/>
    </row>
    <row r="583" spans="7:12" x14ac:dyDescent="0.25">
      <c r="G583" s="236"/>
      <c r="H583" s="236"/>
      <c r="I583" s="236"/>
      <c r="J583" s="236"/>
      <c r="K583" s="236"/>
      <c r="L583" s="236"/>
    </row>
    <row r="584" spans="7:12" x14ac:dyDescent="0.25">
      <c r="G584" s="236"/>
      <c r="H584" s="236"/>
      <c r="I584" s="236"/>
      <c r="J584" s="236"/>
      <c r="K584" s="236"/>
      <c r="L584" s="236"/>
    </row>
    <row r="585" spans="7:12" x14ac:dyDescent="0.25">
      <c r="G585" s="236"/>
      <c r="H585" s="236"/>
      <c r="I585" s="236"/>
      <c r="J585" s="236"/>
      <c r="K585" s="236"/>
      <c r="L585" s="236"/>
    </row>
    <row r="586" spans="7:12" x14ac:dyDescent="0.25">
      <c r="G586" s="236"/>
      <c r="H586" s="236"/>
      <c r="I586" s="236"/>
      <c r="J586" s="236"/>
      <c r="K586" s="236"/>
      <c r="L586" s="236"/>
    </row>
    <row r="587" spans="7:12" x14ac:dyDescent="0.25">
      <c r="G587" s="236"/>
      <c r="H587" s="236"/>
      <c r="I587" s="236"/>
      <c r="J587" s="236"/>
      <c r="K587" s="236"/>
      <c r="L587" s="236"/>
    </row>
    <row r="588" spans="7:12" x14ac:dyDescent="0.25">
      <c r="G588" s="236"/>
      <c r="H588" s="236"/>
      <c r="I588" s="236"/>
      <c r="J588" s="236"/>
      <c r="K588" s="236"/>
      <c r="L588" s="236"/>
    </row>
    <row r="589" spans="7:12" x14ac:dyDescent="0.25">
      <c r="G589" s="236"/>
      <c r="H589" s="236"/>
      <c r="I589" s="236"/>
      <c r="J589" s="236"/>
      <c r="K589" s="236"/>
      <c r="L589" s="236"/>
    </row>
    <row r="590" spans="7:12" x14ac:dyDescent="0.25">
      <c r="G590" s="236"/>
      <c r="H590" s="236"/>
      <c r="I590" s="236"/>
      <c r="J590" s="236"/>
      <c r="K590" s="236"/>
      <c r="L590" s="236"/>
    </row>
    <row r="591" spans="7:12" x14ac:dyDescent="0.25">
      <c r="G591" s="236"/>
      <c r="H591" s="236"/>
      <c r="I591" s="236"/>
      <c r="J591" s="236"/>
      <c r="K591" s="236"/>
      <c r="L591" s="236"/>
    </row>
    <row r="592" spans="7:12" x14ac:dyDescent="0.25">
      <c r="G592" s="236"/>
      <c r="H592" s="236"/>
      <c r="I592" s="236"/>
      <c r="J592" s="236"/>
      <c r="K592" s="236"/>
      <c r="L592" s="236"/>
    </row>
    <row r="593" spans="7:12" x14ac:dyDescent="0.25">
      <c r="G593" s="236"/>
      <c r="H593" s="236"/>
      <c r="I593" s="236"/>
      <c r="J593" s="236"/>
      <c r="K593" s="236"/>
      <c r="L593" s="236"/>
    </row>
    <row r="594" spans="7:12" x14ac:dyDescent="0.25">
      <c r="G594" s="236"/>
      <c r="H594" s="236"/>
      <c r="I594" s="236"/>
      <c r="J594" s="236"/>
      <c r="K594" s="236"/>
      <c r="L594" s="236"/>
    </row>
    <row r="595" spans="7:12" x14ac:dyDescent="0.25">
      <c r="G595" s="236"/>
      <c r="H595" s="236"/>
      <c r="I595" s="236"/>
      <c r="J595" s="236"/>
      <c r="K595" s="236"/>
      <c r="L595" s="236"/>
    </row>
    <row r="596" spans="7:12" x14ac:dyDescent="0.25">
      <c r="G596" s="236"/>
      <c r="H596" s="236"/>
      <c r="I596" s="236"/>
      <c r="J596" s="236"/>
      <c r="K596" s="236"/>
      <c r="L596" s="236"/>
    </row>
    <row r="597" spans="7:12" x14ac:dyDescent="0.25">
      <c r="G597" s="236"/>
      <c r="H597" s="236"/>
      <c r="I597" s="236"/>
      <c r="J597" s="236"/>
      <c r="K597" s="236"/>
      <c r="L597" s="236"/>
    </row>
    <row r="598" spans="7:12" x14ac:dyDescent="0.25">
      <c r="G598" s="236"/>
      <c r="H598" s="236"/>
      <c r="I598" s="236"/>
      <c r="J598" s="236"/>
      <c r="K598" s="236"/>
      <c r="L598" s="236"/>
    </row>
    <row r="599" spans="7:12" x14ac:dyDescent="0.25">
      <c r="G599" s="236"/>
      <c r="H599" s="236"/>
      <c r="I599" s="236"/>
      <c r="J599" s="236"/>
      <c r="K599" s="236"/>
      <c r="L599" s="236"/>
    </row>
    <row r="600" spans="7:12" x14ac:dyDescent="0.25">
      <c r="G600" s="236"/>
      <c r="H600" s="236"/>
      <c r="I600" s="236"/>
      <c r="J600" s="236"/>
      <c r="K600" s="236"/>
      <c r="L600" s="236"/>
    </row>
    <row r="601" spans="7:12" x14ac:dyDescent="0.25">
      <c r="G601" s="236"/>
      <c r="H601" s="236"/>
      <c r="I601" s="236"/>
      <c r="J601" s="236"/>
      <c r="K601" s="236"/>
      <c r="L601" s="236"/>
    </row>
    <row r="602" spans="7:12" x14ac:dyDescent="0.25">
      <c r="G602" s="236"/>
      <c r="H602" s="236"/>
      <c r="I602" s="236"/>
      <c r="J602" s="236"/>
      <c r="K602" s="236"/>
      <c r="L602" s="236"/>
    </row>
    <row r="603" spans="7:12" x14ac:dyDescent="0.25">
      <c r="G603" s="236"/>
      <c r="H603" s="236"/>
      <c r="I603" s="236"/>
      <c r="J603" s="236"/>
      <c r="K603" s="236"/>
      <c r="L603" s="236"/>
    </row>
    <row r="604" spans="7:12" x14ac:dyDescent="0.25">
      <c r="G604" s="236"/>
      <c r="H604" s="236"/>
      <c r="I604" s="236"/>
      <c r="J604" s="236"/>
      <c r="K604" s="236"/>
      <c r="L604" s="236"/>
    </row>
    <row r="605" spans="7:12" x14ac:dyDescent="0.25">
      <c r="G605" s="236"/>
      <c r="H605" s="236"/>
      <c r="I605" s="236"/>
      <c r="J605" s="236"/>
      <c r="K605" s="236"/>
      <c r="L605" s="236"/>
    </row>
    <row r="606" spans="7:12" x14ac:dyDescent="0.25">
      <c r="G606" s="236"/>
      <c r="H606" s="236"/>
      <c r="I606" s="236"/>
      <c r="J606" s="236"/>
      <c r="K606" s="236"/>
      <c r="L606" s="236"/>
    </row>
    <row r="607" spans="7:12" x14ac:dyDescent="0.25">
      <c r="G607" s="236"/>
      <c r="H607" s="236"/>
      <c r="I607" s="236"/>
      <c r="J607" s="236"/>
      <c r="K607" s="236"/>
      <c r="L607" s="236"/>
    </row>
    <row r="608" spans="7:12" x14ac:dyDescent="0.25">
      <c r="G608" s="236"/>
      <c r="H608" s="236"/>
      <c r="I608" s="236"/>
      <c r="J608" s="236"/>
      <c r="K608" s="236"/>
      <c r="L608" s="236"/>
    </row>
    <row r="609" spans="7:12" x14ac:dyDescent="0.25">
      <c r="G609" s="236"/>
      <c r="H609" s="236"/>
      <c r="I609" s="236"/>
      <c r="J609" s="236"/>
      <c r="K609" s="236"/>
      <c r="L609" s="236"/>
    </row>
    <row r="610" spans="7:12" x14ac:dyDescent="0.25">
      <c r="G610" s="236"/>
      <c r="H610" s="236"/>
      <c r="I610" s="236"/>
      <c r="J610" s="236"/>
      <c r="K610" s="236"/>
      <c r="L610" s="236"/>
    </row>
    <row r="611" spans="7:12" x14ac:dyDescent="0.25">
      <c r="G611" s="236"/>
      <c r="H611" s="236"/>
      <c r="I611" s="236"/>
      <c r="J611" s="236"/>
      <c r="K611" s="236"/>
      <c r="L611" s="236"/>
    </row>
    <row r="612" spans="7:12" x14ac:dyDescent="0.25">
      <c r="G612" s="236"/>
      <c r="H612" s="236"/>
      <c r="I612" s="236"/>
      <c r="J612" s="236"/>
      <c r="K612" s="236"/>
      <c r="L612" s="236"/>
    </row>
    <row r="613" spans="7:12" x14ac:dyDescent="0.25">
      <c r="G613" s="236"/>
      <c r="H613" s="236"/>
      <c r="I613" s="236"/>
      <c r="J613" s="236"/>
      <c r="K613" s="236"/>
      <c r="L613" s="236"/>
    </row>
    <row r="614" spans="7:12" x14ac:dyDescent="0.25">
      <c r="G614" s="236"/>
      <c r="H614" s="236"/>
      <c r="I614" s="236"/>
      <c r="J614" s="236"/>
      <c r="K614" s="236"/>
      <c r="L614" s="236"/>
    </row>
    <row r="615" spans="7:12" x14ac:dyDescent="0.25">
      <c r="G615" s="236"/>
      <c r="H615" s="236"/>
      <c r="I615" s="236"/>
      <c r="J615" s="236"/>
      <c r="K615" s="236"/>
      <c r="L615" s="236"/>
    </row>
    <row r="616" spans="7:12" x14ac:dyDescent="0.25">
      <c r="G616" s="236"/>
      <c r="H616" s="236"/>
      <c r="I616" s="236"/>
      <c r="J616" s="236"/>
      <c r="K616" s="236"/>
      <c r="L616" s="236"/>
    </row>
    <row r="617" spans="7:12" x14ac:dyDescent="0.25">
      <c r="G617" s="236"/>
      <c r="H617" s="236"/>
      <c r="I617" s="236"/>
      <c r="J617" s="236"/>
      <c r="K617" s="236"/>
      <c r="L617" s="236"/>
    </row>
    <row r="618" spans="7:12" x14ac:dyDescent="0.25">
      <c r="G618" s="236"/>
      <c r="H618" s="236"/>
      <c r="I618" s="236"/>
      <c r="J618" s="236"/>
      <c r="K618" s="236"/>
      <c r="L618" s="236"/>
    </row>
    <row r="619" spans="7:12" x14ac:dyDescent="0.25">
      <c r="G619" s="236"/>
      <c r="H619" s="236"/>
      <c r="I619" s="236"/>
      <c r="J619" s="236"/>
      <c r="K619" s="236"/>
      <c r="L619" s="236"/>
    </row>
    <row r="620" spans="7:12" x14ac:dyDescent="0.25">
      <c r="G620" s="236"/>
      <c r="H620" s="236"/>
      <c r="I620" s="236"/>
      <c r="J620" s="236"/>
      <c r="K620" s="236"/>
      <c r="L620" s="236"/>
    </row>
    <row r="621" spans="7:12" x14ac:dyDescent="0.25">
      <c r="G621" s="236"/>
      <c r="H621" s="236"/>
      <c r="I621" s="236"/>
      <c r="J621" s="236"/>
      <c r="K621" s="236"/>
      <c r="L621" s="236"/>
    </row>
    <row r="622" spans="7:12" x14ac:dyDescent="0.25">
      <c r="G622" s="236"/>
      <c r="H622" s="236"/>
      <c r="I622" s="236"/>
      <c r="J622" s="236"/>
      <c r="K622" s="236"/>
      <c r="L622" s="236"/>
    </row>
    <row r="623" spans="7:12" x14ac:dyDescent="0.25">
      <c r="G623" s="236"/>
      <c r="H623" s="236"/>
      <c r="I623" s="236"/>
      <c r="J623" s="236"/>
      <c r="K623" s="236"/>
      <c r="L623" s="236"/>
    </row>
    <row r="624" spans="7:12" x14ac:dyDescent="0.25">
      <c r="G624" s="236"/>
      <c r="H624" s="236"/>
      <c r="I624" s="236"/>
      <c r="J624" s="236"/>
      <c r="K624" s="236"/>
      <c r="L624" s="236"/>
    </row>
    <row r="625" spans="7:12" x14ac:dyDescent="0.25">
      <c r="G625" s="236"/>
      <c r="H625" s="236"/>
      <c r="I625" s="236"/>
      <c r="J625" s="236"/>
      <c r="K625" s="236"/>
      <c r="L625" s="236"/>
    </row>
    <row r="626" spans="7:12" x14ac:dyDescent="0.25">
      <c r="G626" s="236"/>
      <c r="H626" s="236"/>
      <c r="I626" s="236"/>
      <c r="J626" s="236"/>
      <c r="K626" s="236"/>
      <c r="L626" s="236"/>
    </row>
    <row r="627" spans="7:12" x14ac:dyDescent="0.25">
      <c r="G627" s="236"/>
      <c r="H627" s="236"/>
      <c r="I627" s="236"/>
      <c r="J627" s="236"/>
      <c r="K627" s="236"/>
      <c r="L627" s="236"/>
    </row>
    <row r="628" spans="7:12" x14ac:dyDescent="0.25">
      <c r="G628" s="236"/>
      <c r="H628" s="236"/>
      <c r="I628" s="236"/>
      <c r="J628" s="236"/>
      <c r="K628" s="236"/>
      <c r="L628" s="236"/>
    </row>
    <row r="629" spans="7:12" x14ac:dyDescent="0.25">
      <c r="G629" s="236"/>
      <c r="H629" s="236"/>
      <c r="I629" s="236"/>
      <c r="J629" s="236"/>
      <c r="K629" s="236"/>
      <c r="L629" s="236"/>
    </row>
    <row r="630" spans="7:12" x14ac:dyDescent="0.25">
      <c r="G630" s="236"/>
      <c r="H630" s="236"/>
      <c r="I630" s="236"/>
      <c r="J630" s="236"/>
      <c r="K630" s="236"/>
      <c r="L630" s="236"/>
    </row>
    <row r="631" spans="7:12" x14ac:dyDescent="0.25">
      <c r="G631" s="236"/>
      <c r="H631" s="236"/>
      <c r="I631" s="236"/>
      <c r="J631" s="236"/>
      <c r="K631" s="236"/>
      <c r="L631" s="236"/>
    </row>
    <row r="632" spans="7:12" x14ac:dyDescent="0.25">
      <c r="G632" s="236"/>
      <c r="H632" s="236"/>
      <c r="I632" s="236"/>
      <c r="J632" s="236"/>
      <c r="K632" s="236"/>
      <c r="L632" s="236"/>
    </row>
    <row r="633" spans="7:12" x14ac:dyDescent="0.25">
      <c r="G633" s="236"/>
      <c r="H633" s="236"/>
      <c r="I633" s="236"/>
      <c r="J633" s="236"/>
      <c r="K633" s="236"/>
      <c r="L633" s="236"/>
    </row>
    <row r="634" spans="7:12" x14ac:dyDescent="0.25">
      <c r="G634" s="236"/>
      <c r="H634" s="236"/>
      <c r="I634" s="236"/>
      <c r="J634" s="236"/>
      <c r="K634" s="236"/>
      <c r="L634" s="236"/>
    </row>
    <row r="635" spans="7:12" x14ac:dyDescent="0.25">
      <c r="G635" s="236"/>
      <c r="H635" s="236"/>
      <c r="I635" s="236"/>
      <c r="J635" s="236"/>
      <c r="K635" s="236"/>
      <c r="L635" s="236"/>
    </row>
    <row r="636" spans="7:12" x14ac:dyDescent="0.25">
      <c r="G636" s="236"/>
      <c r="H636" s="236"/>
      <c r="I636" s="236"/>
      <c r="J636" s="236"/>
      <c r="K636" s="236"/>
      <c r="L636" s="236"/>
    </row>
    <row r="637" spans="7:12" x14ac:dyDescent="0.25">
      <c r="G637" s="236"/>
      <c r="H637" s="236"/>
      <c r="I637" s="236"/>
      <c r="J637" s="236"/>
      <c r="K637" s="236"/>
      <c r="L637" s="236"/>
    </row>
    <row r="638" spans="7:12" x14ac:dyDescent="0.25">
      <c r="G638" s="236"/>
      <c r="H638" s="236"/>
      <c r="I638" s="236"/>
      <c r="J638" s="236"/>
      <c r="K638" s="236"/>
      <c r="L638" s="236"/>
    </row>
    <row r="639" spans="7:12" x14ac:dyDescent="0.25">
      <c r="G639" s="236"/>
      <c r="H639" s="236"/>
      <c r="I639" s="236"/>
      <c r="J639" s="236"/>
      <c r="K639" s="236"/>
      <c r="L639" s="236"/>
    </row>
    <row r="640" spans="7:12" x14ac:dyDescent="0.25">
      <c r="G640" s="236"/>
      <c r="H640" s="236"/>
      <c r="I640" s="236"/>
      <c r="J640" s="236"/>
      <c r="K640" s="236"/>
      <c r="L640" s="236"/>
    </row>
    <row r="641" spans="7:12" x14ac:dyDescent="0.25">
      <c r="G641" s="236"/>
      <c r="H641" s="236"/>
      <c r="I641" s="236"/>
      <c r="J641" s="236"/>
      <c r="K641" s="236"/>
      <c r="L641" s="236"/>
    </row>
    <row r="642" spans="7:12" x14ac:dyDescent="0.25">
      <c r="G642" s="236"/>
      <c r="H642" s="236"/>
      <c r="I642" s="236"/>
      <c r="J642" s="236"/>
      <c r="K642" s="236"/>
      <c r="L642" s="236"/>
    </row>
    <row r="643" spans="7:12" x14ac:dyDescent="0.25">
      <c r="G643" s="236"/>
      <c r="H643" s="236"/>
      <c r="I643" s="236"/>
      <c r="J643" s="236"/>
      <c r="K643" s="236"/>
      <c r="L643" s="236"/>
    </row>
    <row r="644" spans="7:12" x14ac:dyDescent="0.25">
      <c r="G644" s="236"/>
      <c r="H644" s="236"/>
      <c r="I644" s="236"/>
      <c r="J644" s="236"/>
      <c r="K644" s="236"/>
      <c r="L644" s="236"/>
    </row>
    <row r="645" spans="7:12" x14ac:dyDescent="0.25">
      <c r="G645" s="236"/>
      <c r="H645" s="236"/>
      <c r="I645" s="236"/>
      <c r="J645" s="236"/>
      <c r="K645" s="236"/>
      <c r="L645" s="236"/>
    </row>
    <row r="646" spans="7:12" x14ac:dyDescent="0.25">
      <c r="G646" s="236"/>
      <c r="H646" s="236"/>
      <c r="I646" s="236"/>
      <c r="J646" s="236"/>
      <c r="K646" s="236"/>
      <c r="L646" s="236"/>
    </row>
    <row r="647" spans="7:12" x14ac:dyDescent="0.25">
      <c r="G647" s="236"/>
      <c r="H647" s="236"/>
      <c r="I647" s="236"/>
      <c r="J647" s="236"/>
      <c r="K647" s="236"/>
      <c r="L647" s="236"/>
    </row>
    <row r="648" spans="7:12" x14ac:dyDescent="0.25">
      <c r="G648" s="236"/>
      <c r="H648" s="236"/>
      <c r="I648" s="236"/>
      <c r="J648" s="236"/>
      <c r="K648" s="236"/>
      <c r="L648" s="236"/>
    </row>
    <row r="649" spans="7:12" x14ac:dyDescent="0.25">
      <c r="G649" s="236"/>
      <c r="H649" s="236"/>
      <c r="I649" s="236"/>
      <c r="J649" s="236"/>
      <c r="K649" s="236"/>
      <c r="L649" s="236"/>
    </row>
    <row r="650" spans="7:12" x14ac:dyDescent="0.25">
      <c r="G650" s="236"/>
      <c r="H650" s="236"/>
      <c r="I650" s="236"/>
      <c r="J650" s="236"/>
      <c r="K650" s="236"/>
      <c r="L650" s="236"/>
    </row>
    <row r="651" spans="7:12" x14ac:dyDescent="0.25">
      <c r="G651" s="236"/>
      <c r="H651" s="236"/>
      <c r="I651" s="236"/>
      <c r="J651" s="236"/>
      <c r="K651" s="236"/>
      <c r="L651" s="236"/>
    </row>
    <row r="652" spans="7:12" x14ac:dyDescent="0.25">
      <c r="G652" s="236"/>
      <c r="H652" s="236"/>
      <c r="I652" s="236"/>
      <c r="J652" s="236"/>
      <c r="K652" s="236"/>
      <c r="L652" s="236"/>
    </row>
    <row r="653" spans="7:12" x14ac:dyDescent="0.25">
      <c r="G653" s="236"/>
      <c r="H653" s="236"/>
      <c r="I653" s="236"/>
      <c r="J653" s="236"/>
      <c r="K653" s="236"/>
      <c r="L653" s="236"/>
    </row>
    <row r="654" spans="7:12" x14ac:dyDescent="0.25">
      <c r="G654" s="236"/>
      <c r="H654" s="236"/>
      <c r="I654" s="236"/>
      <c r="J654" s="236"/>
      <c r="K654" s="236"/>
      <c r="L654" s="236"/>
    </row>
    <row r="655" spans="7:12" x14ac:dyDescent="0.25">
      <c r="G655" s="236"/>
      <c r="H655" s="236"/>
      <c r="I655" s="236"/>
      <c r="J655" s="236"/>
      <c r="K655" s="236"/>
      <c r="L655" s="236"/>
    </row>
    <row r="656" spans="7:12" x14ac:dyDescent="0.25">
      <c r="G656" s="236"/>
      <c r="H656" s="236"/>
      <c r="I656" s="236"/>
      <c r="J656" s="236"/>
      <c r="K656" s="236"/>
      <c r="L656" s="236"/>
    </row>
    <row r="657" spans="7:12" x14ac:dyDescent="0.25">
      <c r="G657" s="236"/>
      <c r="H657" s="236"/>
      <c r="I657" s="236"/>
      <c r="J657" s="236"/>
      <c r="K657" s="236"/>
      <c r="L657" s="236"/>
    </row>
    <row r="658" spans="7:12" x14ac:dyDescent="0.25">
      <c r="G658" s="236"/>
      <c r="H658" s="236"/>
      <c r="I658" s="236"/>
      <c r="J658" s="236"/>
      <c r="K658" s="236"/>
      <c r="L658" s="236"/>
    </row>
    <row r="659" spans="7:12" x14ac:dyDescent="0.25">
      <c r="G659" s="236"/>
      <c r="H659" s="236"/>
      <c r="I659" s="236"/>
      <c r="J659" s="236"/>
      <c r="K659" s="236"/>
      <c r="L659" s="236"/>
    </row>
    <row r="660" spans="7:12" x14ac:dyDescent="0.25">
      <c r="G660" s="236"/>
      <c r="H660" s="236"/>
      <c r="I660" s="236"/>
      <c r="J660" s="236"/>
      <c r="K660" s="236"/>
      <c r="L660" s="236"/>
    </row>
    <row r="661" spans="7:12" x14ac:dyDescent="0.25">
      <c r="G661" s="236"/>
      <c r="H661" s="236"/>
      <c r="I661" s="236"/>
      <c r="J661" s="236"/>
      <c r="K661" s="236"/>
      <c r="L661" s="236"/>
    </row>
    <row r="662" spans="7:12" x14ac:dyDescent="0.25">
      <c r="G662" s="236"/>
      <c r="H662" s="236"/>
      <c r="I662" s="236"/>
      <c r="J662" s="236"/>
      <c r="K662" s="236"/>
      <c r="L662" s="236"/>
    </row>
    <row r="663" spans="7:12" x14ac:dyDescent="0.25">
      <c r="G663" s="236"/>
      <c r="H663" s="236"/>
      <c r="I663" s="236"/>
      <c r="J663" s="236"/>
      <c r="K663" s="236"/>
      <c r="L663" s="236"/>
    </row>
    <row r="664" spans="7:12" x14ac:dyDescent="0.25">
      <c r="G664" s="236"/>
      <c r="H664" s="236"/>
      <c r="I664" s="236"/>
      <c r="J664" s="236"/>
      <c r="K664" s="236"/>
      <c r="L664" s="236"/>
    </row>
    <row r="665" spans="7:12" x14ac:dyDescent="0.25">
      <c r="G665" s="236"/>
      <c r="H665" s="236"/>
      <c r="I665" s="236"/>
      <c r="J665" s="236"/>
      <c r="K665" s="236"/>
      <c r="L665" s="236"/>
    </row>
    <row r="666" spans="7:12" x14ac:dyDescent="0.25">
      <c r="G666" s="236"/>
      <c r="H666" s="236"/>
      <c r="I666" s="236"/>
      <c r="J666" s="236"/>
      <c r="K666" s="236"/>
      <c r="L666" s="236"/>
    </row>
    <row r="667" spans="7:12" x14ac:dyDescent="0.25">
      <c r="G667" s="236"/>
      <c r="H667" s="236"/>
      <c r="I667" s="236"/>
      <c r="J667" s="236"/>
      <c r="K667" s="236"/>
      <c r="L667" s="236"/>
    </row>
    <row r="668" spans="7:12" x14ac:dyDescent="0.25">
      <c r="G668" s="236"/>
      <c r="H668" s="236"/>
      <c r="I668" s="236"/>
      <c r="J668" s="236"/>
      <c r="K668" s="236"/>
      <c r="L668" s="236"/>
    </row>
    <row r="669" spans="7:12" x14ac:dyDescent="0.25">
      <c r="G669" s="236"/>
      <c r="H669" s="236"/>
      <c r="I669" s="236"/>
      <c r="J669" s="236"/>
      <c r="K669" s="236"/>
      <c r="L669" s="236"/>
    </row>
    <row r="670" spans="7:12" x14ac:dyDescent="0.25">
      <c r="G670" s="236"/>
      <c r="H670" s="236"/>
      <c r="I670" s="236"/>
      <c r="J670" s="236"/>
      <c r="K670" s="236"/>
      <c r="L670" s="236"/>
    </row>
    <row r="671" spans="7:12" x14ac:dyDescent="0.25">
      <c r="G671" s="236"/>
      <c r="H671" s="236"/>
      <c r="I671" s="236"/>
      <c r="J671" s="236"/>
      <c r="K671" s="236"/>
      <c r="L671" s="236"/>
    </row>
    <row r="672" spans="7:12" x14ac:dyDescent="0.25">
      <c r="G672" s="236"/>
      <c r="H672" s="236"/>
      <c r="I672" s="236"/>
      <c r="J672" s="236"/>
      <c r="K672" s="236"/>
      <c r="L672" s="236"/>
    </row>
    <row r="673" spans="7:12" x14ac:dyDescent="0.25">
      <c r="G673" s="236"/>
      <c r="H673" s="236"/>
      <c r="I673" s="236"/>
      <c r="J673" s="236"/>
      <c r="K673" s="236"/>
      <c r="L673" s="236"/>
    </row>
    <row r="674" spans="7:12" x14ac:dyDescent="0.25">
      <c r="G674" s="236"/>
      <c r="H674" s="236"/>
      <c r="I674" s="236"/>
      <c r="J674" s="236"/>
      <c r="K674" s="236"/>
      <c r="L674" s="236"/>
    </row>
    <row r="675" spans="7:12" x14ac:dyDescent="0.25">
      <c r="G675" s="236"/>
      <c r="H675" s="236"/>
      <c r="I675" s="236"/>
      <c r="J675" s="236"/>
      <c r="K675" s="236"/>
      <c r="L675" s="236"/>
    </row>
    <row r="676" spans="7:12" x14ac:dyDescent="0.25">
      <c r="G676" s="236"/>
      <c r="H676" s="236"/>
      <c r="I676" s="236"/>
      <c r="J676" s="236"/>
      <c r="K676" s="236"/>
      <c r="L676" s="236"/>
    </row>
    <row r="677" spans="7:12" x14ac:dyDescent="0.25">
      <c r="G677" s="236"/>
      <c r="H677" s="236"/>
      <c r="I677" s="236"/>
      <c r="J677" s="236"/>
      <c r="K677" s="236"/>
      <c r="L677" s="236"/>
    </row>
    <row r="678" spans="7:12" x14ac:dyDescent="0.25">
      <c r="G678" s="236"/>
      <c r="H678" s="236"/>
      <c r="I678" s="236"/>
      <c r="J678" s="236"/>
      <c r="K678" s="236"/>
      <c r="L678" s="236"/>
    </row>
    <row r="679" spans="7:12" x14ac:dyDescent="0.25">
      <c r="G679" s="236"/>
      <c r="H679" s="236"/>
      <c r="I679" s="236"/>
      <c r="J679" s="236"/>
      <c r="K679" s="236"/>
      <c r="L679" s="236"/>
    </row>
    <row r="680" spans="7:12" x14ac:dyDescent="0.25">
      <c r="G680" s="236"/>
      <c r="H680" s="236"/>
      <c r="I680" s="236"/>
      <c r="J680" s="236"/>
      <c r="K680" s="236"/>
      <c r="L680" s="236"/>
    </row>
    <row r="681" spans="7:12" x14ac:dyDescent="0.25">
      <c r="G681" s="236"/>
      <c r="H681" s="236"/>
      <c r="I681" s="236"/>
      <c r="J681" s="236"/>
      <c r="K681" s="236"/>
      <c r="L681" s="236"/>
    </row>
    <row r="682" spans="7:12" x14ac:dyDescent="0.25">
      <c r="G682" s="236"/>
      <c r="H682" s="236"/>
      <c r="I682" s="236"/>
      <c r="J682" s="236"/>
      <c r="K682" s="236"/>
      <c r="L682" s="236"/>
    </row>
    <row r="683" spans="7:12" x14ac:dyDescent="0.25">
      <c r="G683" s="236"/>
      <c r="H683" s="236"/>
      <c r="I683" s="236"/>
      <c r="J683" s="236"/>
      <c r="K683" s="236"/>
      <c r="L683" s="236"/>
    </row>
    <row r="684" spans="7:12" x14ac:dyDescent="0.25">
      <c r="G684" s="236"/>
      <c r="H684" s="236"/>
      <c r="I684" s="236"/>
      <c r="J684" s="236"/>
      <c r="K684" s="236"/>
      <c r="L684" s="236"/>
    </row>
    <row r="685" spans="7:12" x14ac:dyDescent="0.25">
      <c r="G685" s="236"/>
      <c r="H685" s="236"/>
      <c r="I685" s="236"/>
      <c r="J685" s="236"/>
      <c r="K685" s="236"/>
      <c r="L685" s="236"/>
    </row>
    <row r="686" spans="7:12" x14ac:dyDescent="0.25">
      <c r="G686" s="236"/>
      <c r="H686" s="236"/>
      <c r="I686" s="236"/>
      <c r="J686" s="236"/>
      <c r="K686" s="236"/>
      <c r="L686" s="236"/>
    </row>
    <row r="687" spans="7:12" x14ac:dyDescent="0.25">
      <c r="G687" s="236"/>
      <c r="H687" s="236"/>
      <c r="I687" s="236"/>
      <c r="J687" s="236"/>
      <c r="K687" s="236"/>
      <c r="L687" s="236"/>
    </row>
    <row r="688" spans="7:12" x14ac:dyDescent="0.25">
      <c r="G688" s="236"/>
      <c r="H688" s="236"/>
      <c r="I688" s="236"/>
      <c r="J688" s="236"/>
      <c r="K688" s="236"/>
      <c r="L688" s="236"/>
    </row>
    <row r="689" spans="7:12" x14ac:dyDescent="0.25">
      <c r="G689" s="236"/>
      <c r="H689" s="236"/>
      <c r="I689" s="236"/>
      <c r="J689" s="236"/>
      <c r="K689" s="236"/>
      <c r="L689" s="236"/>
    </row>
    <row r="690" spans="7:12" x14ac:dyDescent="0.25">
      <c r="G690" s="236"/>
      <c r="H690" s="236"/>
      <c r="I690" s="236"/>
      <c r="J690" s="236"/>
      <c r="K690" s="236"/>
      <c r="L690" s="236"/>
    </row>
    <row r="691" spans="7:12" x14ac:dyDescent="0.25">
      <c r="G691" s="236"/>
      <c r="H691" s="236"/>
      <c r="I691" s="236"/>
      <c r="J691" s="236"/>
      <c r="K691" s="236"/>
      <c r="L691" s="236"/>
    </row>
    <row r="692" spans="7:12" x14ac:dyDescent="0.25">
      <c r="G692" s="236"/>
      <c r="H692" s="236"/>
      <c r="I692" s="236"/>
      <c r="J692" s="236"/>
      <c r="K692" s="236"/>
      <c r="L692" s="236"/>
    </row>
    <row r="693" spans="7:12" x14ac:dyDescent="0.25">
      <c r="G693" s="236"/>
      <c r="H693" s="236"/>
      <c r="I693" s="236"/>
      <c r="J693" s="236"/>
      <c r="K693" s="236"/>
      <c r="L693" s="236"/>
    </row>
    <row r="694" spans="7:12" x14ac:dyDescent="0.25">
      <c r="G694" s="236"/>
      <c r="H694" s="236"/>
      <c r="I694" s="236"/>
      <c r="J694" s="236"/>
      <c r="K694" s="236"/>
      <c r="L694" s="236"/>
    </row>
    <row r="695" spans="7:12" x14ac:dyDescent="0.25">
      <c r="G695" s="236"/>
      <c r="H695" s="236"/>
      <c r="I695" s="236"/>
      <c r="J695" s="236"/>
      <c r="K695" s="236"/>
      <c r="L695" s="236"/>
    </row>
    <row r="696" spans="7:12" x14ac:dyDescent="0.25">
      <c r="G696" s="236"/>
      <c r="H696" s="236"/>
      <c r="I696" s="236"/>
      <c r="J696" s="236"/>
      <c r="K696" s="236"/>
      <c r="L696" s="236"/>
    </row>
    <row r="697" spans="7:12" x14ac:dyDescent="0.25">
      <c r="G697" s="236"/>
      <c r="H697" s="236"/>
      <c r="I697" s="236"/>
      <c r="J697" s="236"/>
      <c r="K697" s="236"/>
      <c r="L697" s="236"/>
    </row>
    <row r="698" spans="7:12" x14ac:dyDescent="0.25">
      <c r="G698" s="236"/>
      <c r="H698" s="236"/>
      <c r="I698" s="236"/>
      <c r="J698" s="236"/>
      <c r="K698" s="236"/>
      <c r="L698" s="236"/>
    </row>
    <row r="699" spans="7:12" x14ac:dyDescent="0.25">
      <c r="G699" s="236"/>
      <c r="H699" s="236"/>
      <c r="I699" s="236"/>
      <c r="J699" s="236"/>
      <c r="K699" s="236"/>
      <c r="L699" s="236"/>
    </row>
    <row r="700" spans="7:12" x14ac:dyDescent="0.25">
      <c r="G700" s="236"/>
      <c r="H700" s="236"/>
      <c r="I700" s="236"/>
      <c r="J700" s="236"/>
      <c r="K700" s="236"/>
      <c r="L700" s="236"/>
    </row>
    <row r="701" spans="7:12" x14ac:dyDescent="0.25">
      <c r="G701" s="236"/>
      <c r="H701" s="236"/>
      <c r="I701" s="236"/>
      <c r="J701" s="236"/>
      <c r="K701" s="236"/>
      <c r="L701" s="236"/>
    </row>
    <row r="702" spans="7:12" x14ac:dyDescent="0.25">
      <c r="G702" s="236"/>
      <c r="H702" s="236"/>
      <c r="I702" s="236"/>
      <c r="J702" s="236"/>
      <c r="K702" s="236"/>
      <c r="L702" s="236"/>
    </row>
    <row r="703" spans="7:12" x14ac:dyDescent="0.25">
      <c r="G703" s="236"/>
      <c r="H703" s="236"/>
      <c r="I703" s="236"/>
      <c r="J703" s="236"/>
      <c r="K703" s="236"/>
      <c r="L703" s="236"/>
    </row>
    <row r="704" spans="7:12" x14ac:dyDescent="0.25">
      <c r="G704" s="236"/>
      <c r="H704" s="236"/>
      <c r="I704" s="236"/>
      <c r="J704" s="236"/>
      <c r="K704" s="236"/>
      <c r="L704" s="236"/>
    </row>
    <row r="705" spans="7:12" x14ac:dyDescent="0.25">
      <c r="G705" s="236"/>
      <c r="H705" s="236"/>
      <c r="I705" s="236"/>
      <c r="J705" s="236"/>
      <c r="K705" s="236"/>
      <c r="L705" s="236"/>
    </row>
    <row r="706" spans="7:12" x14ac:dyDescent="0.25">
      <c r="G706" s="236"/>
      <c r="H706" s="236"/>
      <c r="I706" s="236"/>
      <c r="J706" s="236"/>
      <c r="K706" s="236"/>
      <c r="L706" s="236"/>
    </row>
    <row r="707" spans="7:12" x14ac:dyDescent="0.25">
      <c r="G707" s="236"/>
      <c r="H707" s="236"/>
      <c r="I707" s="236"/>
      <c r="J707" s="236"/>
      <c r="K707" s="236"/>
      <c r="L707" s="236"/>
    </row>
    <row r="708" spans="7:12" x14ac:dyDescent="0.25">
      <c r="G708" s="236"/>
      <c r="H708" s="236"/>
      <c r="I708" s="236"/>
      <c r="J708" s="236"/>
      <c r="K708" s="236"/>
      <c r="L708" s="236"/>
    </row>
    <row r="709" spans="7:12" x14ac:dyDescent="0.25">
      <c r="G709" s="236"/>
      <c r="H709" s="236"/>
      <c r="I709" s="236"/>
      <c r="J709" s="236"/>
      <c r="K709" s="236"/>
      <c r="L709" s="236"/>
    </row>
    <row r="710" spans="7:12" x14ac:dyDescent="0.25">
      <c r="G710" s="236"/>
      <c r="H710" s="236"/>
      <c r="I710" s="236"/>
      <c r="J710" s="236"/>
      <c r="K710" s="236"/>
      <c r="L710" s="236"/>
    </row>
    <row r="711" spans="7:12" x14ac:dyDescent="0.25">
      <c r="G711" s="236"/>
      <c r="H711" s="236"/>
      <c r="I711" s="236"/>
      <c r="J711" s="236"/>
      <c r="K711" s="236"/>
      <c r="L711" s="236"/>
    </row>
    <row r="712" spans="7:12" x14ac:dyDescent="0.25">
      <c r="G712" s="236"/>
      <c r="H712" s="236"/>
      <c r="I712" s="236"/>
      <c r="J712" s="236"/>
      <c r="K712" s="236"/>
      <c r="L712" s="236"/>
    </row>
    <row r="713" spans="7:12" x14ac:dyDescent="0.25">
      <c r="G713" s="236"/>
      <c r="H713" s="236"/>
      <c r="I713" s="236"/>
      <c r="J713" s="236"/>
      <c r="K713" s="236"/>
      <c r="L713" s="236"/>
    </row>
    <row r="714" spans="7:12" x14ac:dyDescent="0.25">
      <c r="G714" s="236"/>
      <c r="H714" s="236"/>
      <c r="I714" s="236"/>
      <c r="J714" s="236"/>
      <c r="K714" s="236"/>
      <c r="L714" s="236"/>
    </row>
    <row r="715" spans="7:12" x14ac:dyDescent="0.25">
      <c r="G715" s="236"/>
      <c r="H715" s="236"/>
      <c r="I715" s="236"/>
      <c r="J715" s="236"/>
      <c r="K715" s="236"/>
      <c r="L715" s="236"/>
    </row>
    <row r="716" spans="7:12" x14ac:dyDescent="0.25">
      <c r="G716" s="236"/>
      <c r="H716" s="236"/>
      <c r="I716" s="236"/>
      <c r="J716" s="236"/>
      <c r="K716" s="236"/>
      <c r="L716" s="236"/>
    </row>
    <row r="717" spans="7:12" x14ac:dyDescent="0.25">
      <c r="G717" s="236"/>
      <c r="H717" s="236"/>
      <c r="I717" s="236"/>
      <c r="J717" s="236"/>
      <c r="K717" s="236"/>
      <c r="L717" s="236"/>
    </row>
    <row r="718" spans="7:12" x14ac:dyDescent="0.25">
      <c r="G718" s="236"/>
      <c r="H718" s="236"/>
      <c r="I718" s="236"/>
      <c r="J718" s="236"/>
      <c r="K718" s="236"/>
      <c r="L718" s="236"/>
    </row>
    <row r="719" spans="7:12" x14ac:dyDescent="0.25">
      <c r="G719" s="236"/>
      <c r="H719" s="236"/>
      <c r="I719" s="236"/>
      <c r="J719" s="236"/>
      <c r="K719" s="236"/>
      <c r="L719" s="236"/>
    </row>
    <row r="720" spans="7:12" x14ac:dyDescent="0.25">
      <c r="G720" s="236"/>
      <c r="H720" s="236"/>
      <c r="I720" s="236"/>
      <c r="J720" s="236"/>
      <c r="K720" s="236"/>
      <c r="L720" s="236"/>
    </row>
    <row r="721" spans="7:12" x14ac:dyDescent="0.25">
      <c r="G721" s="236"/>
      <c r="H721" s="236"/>
      <c r="I721" s="236"/>
      <c r="J721" s="236"/>
      <c r="K721" s="236"/>
      <c r="L721" s="236"/>
    </row>
    <row r="722" spans="7:12" x14ac:dyDescent="0.25">
      <c r="G722" s="236"/>
      <c r="H722" s="236"/>
      <c r="I722" s="236"/>
      <c r="J722" s="236"/>
      <c r="K722" s="236"/>
      <c r="L722" s="236"/>
    </row>
    <row r="723" spans="7:12" x14ac:dyDescent="0.25">
      <c r="G723" s="236"/>
      <c r="H723" s="236"/>
      <c r="I723" s="236"/>
      <c r="J723" s="236"/>
      <c r="K723" s="236"/>
      <c r="L723" s="236"/>
    </row>
    <row r="724" spans="7:12" x14ac:dyDescent="0.25">
      <c r="G724" s="236"/>
      <c r="H724" s="236"/>
      <c r="I724" s="236"/>
      <c r="J724" s="236"/>
      <c r="K724" s="236"/>
      <c r="L724" s="236"/>
    </row>
    <row r="725" spans="7:12" x14ac:dyDescent="0.25">
      <c r="G725" s="236"/>
      <c r="H725" s="236"/>
      <c r="I725" s="236"/>
      <c r="J725" s="236"/>
      <c r="K725" s="236"/>
      <c r="L725" s="236"/>
    </row>
    <row r="726" spans="7:12" x14ac:dyDescent="0.25">
      <c r="G726" s="236"/>
      <c r="H726" s="236"/>
      <c r="I726" s="236"/>
      <c r="J726" s="236"/>
      <c r="K726" s="236"/>
      <c r="L726" s="236"/>
    </row>
    <row r="727" spans="7:12" x14ac:dyDescent="0.25">
      <c r="G727" s="236"/>
      <c r="H727" s="236"/>
      <c r="I727" s="236"/>
      <c r="J727" s="236"/>
      <c r="K727" s="236"/>
      <c r="L727" s="236"/>
    </row>
    <row r="728" spans="7:12" x14ac:dyDescent="0.25">
      <c r="G728" s="236"/>
      <c r="H728" s="236"/>
      <c r="I728" s="236"/>
      <c r="J728" s="236"/>
      <c r="K728" s="236"/>
      <c r="L728" s="236"/>
    </row>
    <row r="729" spans="7:12" x14ac:dyDescent="0.25">
      <c r="G729" s="236"/>
      <c r="H729" s="236"/>
      <c r="I729" s="236"/>
      <c r="J729" s="236"/>
      <c r="K729" s="236"/>
      <c r="L729" s="236"/>
    </row>
    <row r="730" spans="7:12" x14ac:dyDescent="0.25">
      <c r="G730" s="236"/>
      <c r="H730" s="236"/>
      <c r="I730" s="236"/>
      <c r="J730" s="236"/>
      <c r="K730" s="236"/>
      <c r="L730" s="236"/>
    </row>
    <row r="731" spans="7:12" x14ac:dyDescent="0.25">
      <c r="G731" s="236"/>
      <c r="H731" s="236"/>
      <c r="I731" s="236"/>
      <c r="J731" s="236"/>
      <c r="K731" s="236"/>
      <c r="L731" s="236"/>
    </row>
    <row r="732" spans="7:12" x14ac:dyDescent="0.25">
      <c r="G732" s="236"/>
      <c r="H732" s="236"/>
      <c r="I732" s="236"/>
      <c r="J732" s="236"/>
      <c r="K732" s="236"/>
      <c r="L732" s="236"/>
    </row>
    <row r="733" spans="7:12" x14ac:dyDescent="0.25">
      <c r="G733" s="236"/>
      <c r="H733" s="236"/>
      <c r="I733" s="236"/>
      <c r="J733" s="236"/>
      <c r="K733" s="236"/>
      <c r="L733" s="236"/>
    </row>
    <row r="734" spans="7:12" x14ac:dyDescent="0.25">
      <c r="G734" s="236"/>
      <c r="H734" s="236"/>
      <c r="I734" s="236"/>
      <c r="J734" s="236"/>
      <c r="K734" s="236"/>
      <c r="L734" s="236"/>
    </row>
    <row r="735" spans="7:12" x14ac:dyDescent="0.25">
      <c r="G735" s="236"/>
      <c r="H735" s="236"/>
      <c r="I735" s="236"/>
      <c r="J735" s="236"/>
      <c r="K735" s="236"/>
      <c r="L735" s="236"/>
    </row>
    <row r="736" spans="7:12" x14ac:dyDescent="0.25">
      <c r="G736" s="236"/>
      <c r="H736" s="236"/>
      <c r="I736" s="236"/>
      <c r="J736" s="236"/>
      <c r="K736" s="236"/>
      <c r="L736" s="236"/>
    </row>
    <row r="737" spans="7:12" x14ac:dyDescent="0.25">
      <c r="G737" s="236"/>
      <c r="H737" s="236"/>
      <c r="I737" s="236"/>
      <c r="J737" s="236"/>
      <c r="K737" s="236"/>
      <c r="L737" s="236"/>
    </row>
    <row r="738" spans="7:12" x14ac:dyDescent="0.25">
      <c r="G738" s="236"/>
      <c r="H738" s="236"/>
      <c r="I738" s="236"/>
      <c r="J738" s="236"/>
      <c r="K738" s="236"/>
      <c r="L738" s="236"/>
    </row>
    <row r="739" spans="7:12" x14ac:dyDescent="0.25">
      <c r="G739" s="236"/>
      <c r="H739" s="236"/>
      <c r="I739" s="236"/>
      <c r="J739" s="236"/>
      <c r="K739" s="236"/>
      <c r="L739" s="236"/>
    </row>
    <row r="740" spans="7:12" x14ac:dyDescent="0.25">
      <c r="G740" s="236"/>
      <c r="H740" s="236"/>
      <c r="I740" s="236"/>
      <c r="J740" s="236"/>
      <c r="K740" s="236"/>
      <c r="L740" s="236"/>
    </row>
    <row r="741" spans="7:12" x14ac:dyDescent="0.25">
      <c r="G741" s="236"/>
      <c r="H741" s="236"/>
      <c r="I741" s="236"/>
      <c r="J741" s="236"/>
      <c r="K741" s="236"/>
      <c r="L741" s="236"/>
    </row>
    <row r="742" spans="7:12" x14ac:dyDescent="0.25">
      <c r="G742" s="236"/>
      <c r="H742" s="236"/>
      <c r="I742" s="236"/>
      <c r="J742" s="236"/>
      <c r="K742" s="236"/>
      <c r="L742" s="236"/>
    </row>
    <row r="743" spans="7:12" x14ac:dyDescent="0.25">
      <c r="G743" s="236"/>
      <c r="H743" s="236"/>
      <c r="I743" s="236"/>
      <c r="J743" s="236"/>
      <c r="K743" s="236"/>
      <c r="L743" s="236"/>
    </row>
    <row r="744" spans="7:12" x14ac:dyDescent="0.25">
      <c r="G744" s="236"/>
      <c r="H744" s="236"/>
      <c r="I744" s="236"/>
      <c r="J744" s="236"/>
      <c r="K744" s="236"/>
      <c r="L744" s="236"/>
    </row>
    <row r="745" spans="7:12" x14ac:dyDescent="0.25">
      <c r="G745" s="236"/>
      <c r="H745" s="236"/>
      <c r="I745" s="236"/>
      <c r="J745" s="236"/>
      <c r="K745" s="236"/>
      <c r="L745" s="236"/>
    </row>
    <row r="746" spans="7:12" x14ac:dyDescent="0.25">
      <c r="G746" s="236"/>
      <c r="H746" s="236"/>
      <c r="I746" s="236"/>
      <c r="J746" s="236"/>
      <c r="K746" s="236"/>
      <c r="L746" s="236"/>
    </row>
    <row r="747" spans="7:12" x14ac:dyDescent="0.25">
      <c r="G747" s="236"/>
      <c r="H747" s="236"/>
      <c r="I747" s="236"/>
      <c r="J747" s="236"/>
      <c r="K747" s="236"/>
      <c r="L747" s="236"/>
    </row>
    <row r="748" spans="7:12" x14ac:dyDescent="0.25">
      <c r="G748" s="236"/>
      <c r="H748" s="236"/>
      <c r="I748" s="236"/>
      <c r="J748" s="236"/>
      <c r="K748" s="236"/>
      <c r="L748" s="236"/>
    </row>
    <row r="749" spans="7:12" x14ac:dyDescent="0.25">
      <c r="G749" s="236"/>
      <c r="H749" s="236"/>
      <c r="I749" s="236"/>
      <c r="J749" s="236"/>
      <c r="K749" s="236"/>
      <c r="L749" s="236"/>
    </row>
    <row r="750" spans="7:12" x14ac:dyDescent="0.25">
      <c r="G750" s="236"/>
      <c r="H750" s="236"/>
      <c r="I750" s="236"/>
      <c r="J750" s="236"/>
      <c r="K750" s="236"/>
      <c r="L750" s="236"/>
    </row>
    <row r="751" spans="7:12" x14ac:dyDescent="0.25">
      <c r="G751" s="236"/>
      <c r="H751" s="236"/>
      <c r="I751" s="236"/>
      <c r="J751" s="236"/>
      <c r="K751" s="236"/>
      <c r="L751" s="236"/>
    </row>
    <row r="752" spans="7:12" x14ac:dyDescent="0.25">
      <c r="G752" s="236"/>
      <c r="H752" s="236"/>
      <c r="I752" s="236"/>
      <c r="J752" s="236"/>
      <c r="K752" s="236"/>
      <c r="L752" s="236"/>
    </row>
    <row r="753" spans="7:12" x14ac:dyDescent="0.25">
      <c r="G753" s="236"/>
      <c r="H753" s="236"/>
      <c r="I753" s="236"/>
      <c r="J753" s="236"/>
      <c r="K753" s="236"/>
      <c r="L753" s="236"/>
    </row>
    <row r="754" spans="7:12" x14ac:dyDescent="0.25">
      <c r="G754" s="236"/>
      <c r="H754" s="236"/>
      <c r="I754" s="236"/>
      <c r="J754" s="236"/>
      <c r="K754" s="236"/>
      <c r="L754" s="236"/>
    </row>
    <row r="755" spans="7:12" x14ac:dyDescent="0.25">
      <c r="G755" s="236"/>
      <c r="H755" s="236"/>
      <c r="I755" s="236"/>
      <c r="J755" s="236"/>
      <c r="K755" s="236"/>
      <c r="L755" s="236"/>
    </row>
    <row r="756" spans="7:12" x14ac:dyDescent="0.25">
      <c r="G756" s="236"/>
      <c r="H756" s="236"/>
      <c r="I756" s="236"/>
      <c r="J756" s="236"/>
      <c r="K756" s="236"/>
      <c r="L756" s="236"/>
    </row>
    <row r="757" spans="7:12" x14ac:dyDescent="0.25">
      <c r="G757" s="236"/>
      <c r="H757" s="236"/>
      <c r="I757" s="236"/>
      <c r="J757" s="236"/>
      <c r="K757" s="236"/>
      <c r="L757" s="236"/>
    </row>
    <row r="758" spans="7:12" x14ac:dyDescent="0.25">
      <c r="G758" s="236"/>
      <c r="H758" s="236"/>
      <c r="I758" s="236"/>
      <c r="J758" s="236"/>
      <c r="K758" s="236"/>
      <c r="L758" s="236"/>
    </row>
    <row r="759" spans="7:12" x14ac:dyDescent="0.25">
      <c r="G759" s="236"/>
      <c r="H759" s="236"/>
      <c r="I759" s="236"/>
      <c r="J759" s="236"/>
      <c r="K759" s="236"/>
      <c r="L759" s="236"/>
    </row>
    <row r="760" spans="7:12" x14ac:dyDescent="0.25">
      <c r="G760" s="236"/>
      <c r="H760" s="236"/>
      <c r="I760" s="236"/>
      <c r="J760" s="236"/>
      <c r="K760" s="236"/>
      <c r="L760" s="236"/>
    </row>
    <row r="761" spans="7:12" x14ac:dyDescent="0.25">
      <c r="G761" s="236"/>
      <c r="H761" s="236"/>
      <c r="I761" s="236"/>
      <c r="J761" s="236"/>
      <c r="K761" s="236"/>
      <c r="L761" s="236"/>
    </row>
    <row r="762" spans="7:12" x14ac:dyDescent="0.25">
      <c r="G762" s="236"/>
      <c r="H762" s="236"/>
      <c r="I762" s="236"/>
      <c r="J762" s="236"/>
      <c r="K762" s="236"/>
      <c r="L762" s="236"/>
    </row>
    <row r="763" spans="7:12" x14ac:dyDescent="0.25">
      <c r="G763" s="236"/>
      <c r="H763" s="236"/>
      <c r="I763" s="236"/>
      <c r="J763" s="236"/>
      <c r="K763" s="236"/>
      <c r="L763" s="236"/>
    </row>
    <row r="764" spans="7:12" x14ac:dyDescent="0.25">
      <c r="G764" s="236"/>
      <c r="H764" s="236"/>
      <c r="I764" s="236"/>
      <c r="J764" s="236"/>
      <c r="K764" s="236"/>
      <c r="L764" s="236"/>
    </row>
    <row r="765" spans="7:12" x14ac:dyDescent="0.25">
      <c r="G765" s="236"/>
      <c r="H765" s="236"/>
      <c r="I765" s="236"/>
      <c r="J765" s="236"/>
      <c r="K765" s="236"/>
      <c r="L765" s="236"/>
    </row>
    <row r="766" spans="7:12" x14ac:dyDescent="0.25">
      <c r="G766" s="236"/>
      <c r="H766" s="236"/>
      <c r="I766" s="236"/>
      <c r="J766" s="236"/>
      <c r="K766" s="236"/>
      <c r="L766" s="236"/>
    </row>
    <row r="767" spans="7:12" x14ac:dyDescent="0.25">
      <c r="G767" s="236"/>
      <c r="H767" s="236"/>
      <c r="I767" s="236"/>
      <c r="J767" s="236"/>
      <c r="K767" s="236"/>
      <c r="L767" s="236"/>
    </row>
    <row r="768" spans="7:12" x14ac:dyDescent="0.25">
      <c r="G768" s="236"/>
      <c r="H768" s="236"/>
      <c r="I768" s="236"/>
      <c r="J768" s="236"/>
      <c r="K768" s="236"/>
      <c r="L768" s="236"/>
    </row>
    <row r="769" spans="7:12" x14ac:dyDescent="0.25">
      <c r="G769" s="236"/>
      <c r="H769" s="236"/>
      <c r="I769" s="236"/>
      <c r="J769" s="236"/>
      <c r="K769" s="236"/>
      <c r="L769" s="236"/>
    </row>
    <row r="770" spans="7:12" x14ac:dyDescent="0.25">
      <c r="G770" s="236"/>
      <c r="H770" s="236"/>
      <c r="I770" s="236"/>
      <c r="J770" s="236"/>
      <c r="K770" s="236"/>
      <c r="L770" s="236"/>
    </row>
    <row r="771" spans="7:12" x14ac:dyDescent="0.25">
      <c r="G771" s="236"/>
      <c r="H771" s="236"/>
      <c r="I771" s="236"/>
      <c r="J771" s="236"/>
      <c r="K771" s="236"/>
      <c r="L771" s="236"/>
    </row>
    <row r="772" spans="7:12" x14ac:dyDescent="0.25">
      <c r="G772" s="236"/>
      <c r="H772" s="236"/>
      <c r="I772" s="236"/>
      <c r="J772" s="236"/>
      <c r="K772" s="236"/>
      <c r="L772" s="236"/>
    </row>
    <row r="773" spans="7:12" x14ac:dyDescent="0.25">
      <c r="G773" s="236"/>
      <c r="H773" s="236"/>
      <c r="I773" s="236"/>
      <c r="J773" s="236"/>
      <c r="K773" s="236"/>
      <c r="L773" s="236"/>
    </row>
    <row r="774" spans="7:12" x14ac:dyDescent="0.25">
      <c r="G774" s="236"/>
      <c r="H774" s="236"/>
      <c r="I774" s="236"/>
      <c r="J774" s="236"/>
      <c r="K774" s="236"/>
      <c r="L774" s="236"/>
    </row>
    <row r="775" spans="7:12" x14ac:dyDescent="0.25">
      <c r="G775" s="236"/>
      <c r="H775" s="236"/>
      <c r="I775" s="236"/>
      <c r="J775" s="236"/>
      <c r="K775" s="236"/>
      <c r="L775" s="236"/>
    </row>
    <row r="776" spans="7:12" x14ac:dyDescent="0.25">
      <c r="G776" s="236"/>
      <c r="H776" s="236"/>
      <c r="I776" s="236"/>
      <c r="J776" s="236"/>
      <c r="K776" s="236"/>
      <c r="L776" s="236"/>
    </row>
    <row r="777" spans="7:12" x14ac:dyDescent="0.25">
      <c r="G777" s="236"/>
      <c r="H777" s="236"/>
      <c r="I777" s="236"/>
      <c r="J777" s="236"/>
      <c r="K777" s="236"/>
      <c r="L777" s="236"/>
    </row>
    <row r="778" spans="7:12" x14ac:dyDescent="0.25">
      <c r="G778" s="236"/>
      <c r="H778" s="236"/>
      <c r="I778" s="236"/>
      <c r="J778" s="236"/>
      <c r="K778" s="236"/>
      <c r="L778" s="236"/>
    </row>
    <row r="779" spans="7:12" x14ac:dyDescent="0.25">
      <c r="G779" s="236"/>
      <c r="H779" s="236"/>
      <c r="I779" s="236"/>
      <c r="J779" s="236"/>
      <c r="K779" s="236"/>
      <c r="L779" s="236"/>
    </row>
    <row r="780" spans="7:12" x14ac:dyDescent="0.25">
      <c r="G780" s="236"/>
      <c r="H780" s="236"/>
      <c r="I780" s="236"/>
      <c r="J780" s="236"/>
      <c r="K780" s="236"/>
      <c r="L780" s="236"/>
    </row>
    <row r="781" spans="7:12" x14ac:dyDescent="0.25">
      <c r="G781" s="236"/>
      <c r="H781" s="236"/>
      <c r="I781" s="236"/>
      <c r="J781" s="236"/>
      <c r="K781" s="236"/>
      <c r="L781" s="236"/>
    </row>
    <row r="782" spans="7:12" x14ac:dyDescent="0.25">
      <c r="G782" s="236"/>
      <c r="H782" s="236"/>
      <c r="I782" s="236"/>
      <c r="J782" s="236"/>
      <c r="K782" s="236"/>
      <c r="L782" s="236"/>
    </row>
    <row r="783" spans="7:12" x14ac:dyDescent="0.25">
      <c r="G783" s="236"/>
      <c r="H783" s="236"/>
      <c r="I783" s="236"/>
      <c r="J783" s="236"/>
      <c r="K783" s="236"/>
      <c r="L783" s="236"/>
    </row>
    <row r="784" spans="7:12" x14ac:dyDescent="0.25">
      <c r="G784" s="236"/>
      <c r="H784" s="236"/>
      <c r="I784" s="236"/>
      <c r="J784" s="236"/>
      <c r="K784" s="236"/>
      <c r="L784" s="236"/>
    </row>
    <row r="785" spans="7:12" x14ac:dyDescent="0.25">
      <c r="G785" s="236"/>
      <c r="H785" s="236"/>
      <c r="I785" s="236"/>
      <c r="J785" s="236"/>
      <c r="K785" s="236"/>
      <c r="L785" s="236"/>
    </row>
    <row r="786" spans="7:12" x14ac:dyDescent="0.25">
      <c r="G786" s="236"/>
      <c r="H786" s="236"/>
      <c r="I786" s="236"/>
      <c r="J786" s="236"/>
      <c r="K786" s="236"/>
      <c r="L786" s="236"/>
    </row>
    <row r="787" spans="7:12" x14ac:dyDescent="0.25">
      <c r="G787" s="236"/>
      <c r="H787" s="236"/>
      <c r="I787" s="236"/>
      <c r="J787" s="236"/>
      <c r="K787" s="236"/>
      <c r="L787" s="236"/>
    </row>
    <row r="788" spans="7:12" x14ac:dyDescent="0.25">
      <c r="G788" s="236"/>
      <c r="H788" s="236"/>
      <c r="I788" s="236"/>
      <c r="J788" s="236"/>
      <c r="K788" s="236"/>
      <c r="L788" s="236"/>
    </row>
    <row r="789" spans="7:12" x14ac:dyDescent="0.25">
      <c r="G789" s="236"/>
      <c r="H789" s="236"/>
      <c r="I789" s="236"/>
      <c r="J789" s="236"/>
      <c r="K789" s="236"/>
      <c r="L789" s="236"/>
    </row>
    <row r="790" spans="7:12" x14ac:dyDescent="0.25">
      <c r="G790" s="236"/>
      <c r="H790" s="236"/>
      <c r="I790" s="236"/>
      <c r="J790" s="236"/>
      <c r="K790" s="236"/>
      <c r="L790" s="236"/>
    </row>
    <row r="791" spans="7:12" x14ac:dyDescent="0.25">
      <c r="G791" s="236"/>
      <c r="H791" s="236"/>
      <c r="I791" s="236"/>
      <c r="J791" s="236"/>
      <c r="K791" s="236"/>
      <c r="L791" s="236"/>
    </row>
    <row r="792" spans="7:12" x14ac:dyDescent="0.25">
      <c r="G792" s="236"/>
      <c r="H792" s="236"/>
      <c r="I792" s="236"/>
      <c r="J792" s="236"/>
      <c r="K792" s="236"/>
      <c r="L792" s="236"/>
    </row>
    <row r="793" spans="7:12" x14ac:dyDescent="0.25">
      <c r="G793" s="236"/>
      <c r="H793" s="236"/>
      <c r="I793" s="236"/>
      <c r="J793" s="236"/>
      <c r="K793" s="236"/>
      <c r="L793" s="236"/>
    </row>
    <row r="794" spans="7:12" x14ac:dyDescent="0.25">
      <c r="G794" s="236"/>
      <c r="H794" s="236"/>
      <c r="I794" s="236"/>
      <c r="J794" s="236"/>
      <c r="K794" s="236"/>
      <c r="L794" s="236"/>
    </row>
    <row r="795" spans="7:12" x14ac:dyDescent="0.25">
      <c r="G795" s="236"/>
      <c r="H795" s="236"/>
      <c r="I795" s="236"/>
      <c r="J795" s="236"/>
      <c r="K795" s="236"/>
      <c r="L795" s="236"/>
    </row>
    <row r="796" spans="7:12" x14ac:dyDescent="0.25">
      <c r="G796" s="236"/>
      <c r="H796" s="236"/>
      <c r="I796" s="236"/>
      <c r="J796" s="236"/>
      <c r="K796" s="236"/>
      <c r="L796" s="236"/>
    </row>
    <row r="797" spans="7:12" x14ac:dyDescent="0.25">
      <c r="G797" s="236"/>
      <c r="H797" s="236"/>
      <c r="I797" s="236"/>
      <c r="J797" s="236"/>
      <c r="K797" s="236"/>
      <c r="L797" s="236"/>
    </row>
    <row r="798" spans="7:12" x14ac:dyDescent="0.25">
      <c r="G798" s="236"/>
      <c r="H798" s="236"/>
      <c r="I798" s="236"/>
      <c r="J798" s="236"/>
      <c r="K798" s="236"/>
      <c r="L798" s="236"/>
    </row>
    <row r="799" spans="7:12" x14ac:dyDescent="0.25">
      <c r="G799" s="236"/>
      <c r="H799" s="236"/>
      <c r="I799" s="236"/>
      <c r="J799" s="236"/>
      <c r="K799" s="236"/>
      <c r="L799" s="236"/>
    </row>
    <row r="800" spans="7:12" x14ac:dyDescent="0.25">
      <c r="G800" s="236"/>
      <c r="H800" s="236"/>
      <c r="I800" s="236"/>
      <c r="J800" s="236"/>
      <c r="K800" s="236"/>
      <c r="L800" s="236"/>
    </row>
    <row r="801" spans="7:12" x14ac:dyDescent="0.25">
      <c r="G801" s="236"/>
      <c r="H801" s="236"/>
      <c r="I801" s="236"/>
      <c r="J801" s="236"/>
      <c r="K801" s="236"/>
      <c r="L801" s="236"/>
    </row>
    <row r="802" spans="7:12" x14ac:dyDescent="0.25">
      <c r="G802" s="236"/>
      <c r="H802" s="236"/>
      <c r="I802" s="236"/>
      <c r="J802" s="236"/>
      <c r="K802" s="236"/>
      <c r="L802" s="236"/>
    </row>
    <row r="803" spans="7:12" x14ac:dyDescent="0.25">
      <c r="G803" s="236"/>
      <c r="H803" s="236"/>
      <c r="I803" s="236"/>
      <c r="J803" s="236"/>
      <c r="K803" s="236"/>
      <c r="L803" s="236"/>
    </row>
    <row r="804" spans="7:12" x14ac:dyDescent="0.25">
      <c r="G804" s="236"/>
      <c r="H804" s="236"/>
      <c r="I804" s="236"/>
      <c r="J804" s="236"/>
      <c r="K804" s="236"/>
      <c r="L804" s="236"/>
    </row>
    <row r="805" spans="7:12" x14ac:dyDescent="0.25">
      <c r="G805" s="236"/>
      <c r="H805" s="236"/>
      <c r="I805" s="236"/>
      <c r="J805" s="236"/>
      <c r="K805" s="236"/>
      <c r="L805" s="236"/>
    </row>
    <row r="806" spans="7:12" x14ac:dyDescent="0.25">
      <c r="G806" s="236"/>
      <c r="H806" s="236"/>
      <c r="I806" s="236"/>
      <c r="J806" s="236"/>
      <c r="K806" s="236"/>
      <c r="L806" s="236"/>
    </row>
    <row r="807" spans="7:12" x14ac:dyDescent="0.25">
      <c r="G807" s="236"/>
      <c r="H807" s="236"/>
      <c r="I807" s="236"/>
      <c r="J807" s="236"/>
      <c r="K807" s="236"/>
      <c r="L807" s="236"/>
    </row>
    <row r="808" spans="7:12" x14ac:dyDescent="0.25">
      <c r="G808" s="236"/>
      <c r="H808" s="236"/>
      <c r="I808" s="236"/>
      <c r="J808" s="236"/>
      <c r="K808" s="236"/>
      <c r="L808" s="236"/>
    </row>
    <row r="809" spans="7:12" x14ac:dyDescent="0.25">
      <c r="G809" s="236"/>
      <c r="H809" s="236"/>
      <c r="I809" s="236"/>
      <c r="J809" s="236"/>
      <c r="K809" s="236"/>
      <c r="L809" s="236"/>
    </row>
    <row r="810" spans="7:12" x14ac:dyDescent="0.25">
      <c r="G810" s="236"/>
      <c r="H810" s="236"/>
      <c r="I810" s="236"/>
      <c r="J810" s="236"/>
      <c r="K810" s="236"/>
      <c r="L810" s="236"/>
    </row>
    <row r="811" spans="7:12" x14ac:dyDescent="0.25">
      <c r="G811" s="236"/>
      <c r="H811" s="236"/>
      <c r="I811" s="236"/>
      <c r="J811" s="236"/>
      <c r="K811" s="236"/>
      <c r="L811" s="236"/>
    </row>
    <row r="812" spans="7:12" x14ac:dyDescent="0.25">
      <c r="G812" s="236"/>
      <c r="H812" s="236"/>
      <c r="I812" s="236"/>
      <c r="J812" s="236"/>
      <c r="K812" s="236"/>
      <c r="L812" s="236"/>
    </row>
    <row r="813" spans="7:12" x14ac:dyDescent="0.25">
      <c r="G813" s="236"/>
      <c r="H813" s="236"/>
      <c r="I813" s="236"/>
      <c r="J813" s="236"/>
      <c r="K813" s="236"/>
      <c r="L813" s="236"/>
    </row>
    <row r="814" spans="7:12" x14ac:dyDescent="0.25">
      <c r="G814" s="236"/>
      <c r="H814" s="236"/>
      <c r="I814" s="236"/>
      <c r="J814" s="236"/>
      <c r="K814" s="236"/>
      <c r="L814" s="236"/>
    </row>
    <row r="815" spans="7:12" x14ac:dyDescent="0.25">
      <c r="G815" s="236"/>
      <c r="H815" s="236"/>
      <c r="I815" s="236"/>
      <c r="J815" s="236"/>
      <c r="K815" s="236"/>
      <c r="L815" s="236"/>
    </row>
    <row r="816" spans="7:12" x14ac:dyDescent="0.25">
      <c r="G816" s="236"/>
      <c r="H816" s="236"/>
      <c r="I816" s="236"/>
      <c r="J816" s="236"/>
      <c r="K816" s="236"/>
      <c r="L816" s="236"/>
    </row>
    <row r="817" spans="7:12" x14ac:dyDescent="0.25">
      <c r="G817" s="236"/>
      <c r="H817" s="236"/>
      <c r="I817" s="236"/>
      <c r="J817" s="236"/>
      <c r="K817" s="236"/>
      <c r="L817" s="236"/>
    </row>
    <row r="818" spans="7:12" x14ac:dyDescent="0.25">
      <c r="G818" s="236"/>
      <c r="H818" s="236"/>
      <c r="I818" s="236"/>
      <c r="J818" s="236"/>
      <c r="K818" s="236"/>
      <c r="L818" s="236"/>
    </row>
    <row r="819" spans="7:12" x14ac:dyDescent="0.25">
      <c r="G819" s="236"/>
      <c r="H819" s="236"/>
      <c r="I819" s="236"/>
      <c r="J819" s="236"/>
      <c r="K819" s="236"/>
      <c r="L819" s="236"/>
    </row>
    <row r="820" spans="7:12" x14ac:dyDescent="0.25">
      <c r="G820" s="236"/>
      <c r="H820" s="236"/>
      <c r="I820" s="236"/>
      <c r="J820" s="236"/>
      <c r="K820" s="236"/>
      <c r="L820" s="236"/>
    </row>
    <row r="821" spans="7:12" x14ac:dyDescent="0.25">
      <c r="G821" s="236"/>
      <c r="H821" s="236"/>
      <c r="I821" s="236"/>
      <c r="J821" s="236"/>
      <c r="K821" s="236"/>
      <c r="L821" s="236"/>
    </row>
    <row r="822" spans="7:12" x14ac:dyDescent="0.25">
      <c r="G822" s="236"/>
      <c r="H822" s="236"/>
      <c r="I822" s="236"/>
      <c r="J822" s="236"/>
      <c r="K822" s="236"/>
      <c r="L822" s="236"/>
    </row>
    <row r="823" spans="7:12" x14ac:dyDescent="0.25">
      <c r="G823" s="236"/>
      <c r="H823" s="236"/>
      <c r="I823" s="236"/>
      <c r="J823" s="236"/>
      <c r="K823" s="236"/>
      <c r="L823" s="236"/>
    </row>
    <row r="824" spans="7:12" x14ac:dyDescent="0.25">
      <c r="G824" s="236"/>
      <c r="H824" s="236"/>
      <c r="I824" s="236"/>
      <c r="J824" s="236"/>
      <c r="K824" s="236"/>
      <c r="L824" s="236"/>
    </row>
    <row r="825" spans="7:12" x14ac:dyDescent="0.25">
      <c r="G825" s="236"/>
      <c r="H825" s="236"/>
      <c r="I825" s="236"/>
      <c r="J825" s="236"/>
      <c r="K825" s="236"/>
      <c r="L825" s="236"/>
    </row>
    <row r="826" spans="7:12" x14ac:dyDescent="0.25">
      <c r="G826" s="236"/>
      <c r="H826" s="236"/>
      <c r="I826" s="236"/>
      <c r="J826" s="236"/>
      <c r="K826" s="236"/>
      <c r="L826" s="236"/>
    </row>
    <row r="827" spans="7:12" x14ac:dyDescent="0.25">
      <c r="G827" s="236"/>
      <c r="H827" s="236"/>
      <c r="I827" s="236"/>
      <c r="J827" s="236"/>
      <c r="K827" s="236"/>
      <c r="L827" s="236"/>
    </row>
    <row r="828" spans="7:12" x14ac:dyDescent="0.25">
      <c r="G828" s="236"/>
      <c r="H828" s="236"/>
      <c r="I828" s="236"/>
      <c r="J828" s="236"/>
      <c r="K828" s="236"/>
      <c r="L828" s="236"/>
    </row>
    <row r="829" spans="7:12" x14ac:dyDescent="0.25">
      <c r="G829" s="236"/>
      <c r="H829" s="236"/>
      <c r="I829" s="236"/>
      <c r="J829" s="236"/>
      <c r="K829" s="236"/>
      <c r="L829" s="236"/>
    </row>
    <row r="830" spans="7:12" x14ac:dyDescent="0.25">
      <c r="G830" s="236"/>
      <c r="H830" s="236"/>
      <c r="I830" s="236"/>
      <c r="J830" s="236"/>
      <c r="K830" s="236"/>
      <c r="L830" s="236"/>
    </row>
    <row r="831" spans="7:12" x14ac:dyDescent="0.25">
      <c r="G831" s="236"/>
      <c r="H831" s="236"/>
      <c r="I831" s="236"/>
      <c r="J831" s="236"/>
      <c r="K831" s="236"/>
      <c r="L831" s="236"/>
    </row>
    <row r="832" spans="7:12" x14ac:dyDescent="0.25">
      <c r="G832" s="236"/>
      <c r="H832" s="236"/>
      <c r="I832" s="236"/>
      <c r="J832" s="236"/>
      <c r="K832" s="236"/>
      <c r="L832" s="236"/>
    </row>
    <row r="833" spans="7:12" x14ac:dyDescent="0.25">
      <c r="G833" s="236"/>
      <c r="H833" s="236"/>
      <c r="I833" s="236"/>
      <c r="J833" s="236"/>
      <c r="K833" s="236"/>
      <c r="L833" s="236"/>
    </row>
    <row r="834" spans="7:12" x14ac:dyDescent="0.25">
      <c r="G834" s="236"/>
      <c r="H834" s="236"/>
      <c r="I834" s="236"/>
      <c r="J834" s="236"/>
      <c r="K834" s="236"/>
      <c r="L834" s="236"/>
    </row>
    <row r="835" spans="7:12" x14ac:dyDescent="0.25">
      <c r="G835" s="236"/>
      <c r="H835" s="236"/>
      <c r="I835" s="236"/>
      <c r="J835" s="236"/>
      <c r="K835" s="236"/>
      <c r="L835" s="236"/>
    </row>
    <row r="836" spans="7:12" x14ac:dyDescent="0.25">
      <c r="G836" s="236"/>
      <c r="H836" s="236"/>
      <c r="I836" s="236"/>
      <c r="J836" s="236"/>
      <c r="K836" s="236"/>
      <c r="L836" s="236"/>
    </row>
    <row r="837" spans="7:12" x14ac:dyDescent="0.25">
      <c r="G837" s="236"/>
      <c r="H837" s="236"/>
      <c r="I837" s="236"/>
      <c r="J837" s="236"/>
      <c r="K837" s="236"/>
      <c r="L837" s="236"/>
    </row>
    <row r="838" spans="7:12" x14ac:dyDescent="0.25">
      <c r="G838" s="236"/>
      <c r="H838" s="236"/>
      <c r="I838" s="236"/>
      <c r="J838" s="236"/>
      <c r="K838" s="236"/>
      <c r="L838" s="236"/>
    </row>
    <row r="839" spans="7:12" x14ac:dyDescent="0.25">
      <c r="G839" s="236"/>
      <c r="H839" s="236"/>
      <c r="I839" s="236"/>
      <c r="J839" s="236"/>
      <c r="K839" s="236"/>
      <c r="L839" s="236"/>
    </row>
    <row r="840" spans="7:12" x14ac:dyDescent="0.25">
      <c r="G840" s="236"/>
      <c r="H840" s="236"/>
      <c r="I840" s="236"/>
      <c r="J840" s="236"/>
      <c r="K840" s="236"/>
      <c r="L840" s="236"/>
    </row>
    <row r="841" spans="7:12" x14ac:dyDescent="0.25">
      <c r="G841" s="236"/>
      <c r="H841" s="236"/>
      <c r="I841" s="236"/>
      <c r="J841" s="236"/>
      <c r="K841" s="236"/>
      <c r="L841" s="236"/>
    </row>
    <row r="842" spans="7:12" x14ac:dyDescent="0.25">
      <c r="G842" s="236"/>
      <c r="H842" s="236"/>
      <c r="I842" s="236"/>
      <c r="J842" s="236"/>
      <c r="K842" s="236"/>
      <c r="L842" s="236"/>
    </row>
    <row r="843" spans="7:12" x14ac:dyDescent="0.25">
      <c r="G843" s="236"/>
      <c r="H843" s="236"/>
      <c r="I843" s="236"/>
      <c r="J843" s="236"/>
      <c r="K843" s="236"/>
      <c r="L843" s="236"/>
    </row>
    <row r="844" spans="7:12" x14ac:dyDescent="0.25">
      <c r="G844" s="236"/>
      <c r="H844" s="236"/>
      <c r="I844" s="236"/>
      <c r="J844" s="236"/>
      <c r="K844" s="236"/>
      <c r="L844" s="236"/>
    </row>
    <row r="845" spans="7:12" x14ac:dyDescent="0.25">
      <c r="G845" s="236"/>
      <c r="H845" s="236"/>
      <c r="I845" s="236"/>
      <c r="J845" s="236"/>
      <c r="K845" s="236"/>
      <c r="L845" s="236"/>
    </row>
    <row r="846" spans="7:12" x14ac:dyDescent="0.25">
      <c r="G846" s="236"/>
      <c r="H846" s="236"/>
      <c r="I846" s="236"/>
      <c r="J846" s="236"/>
      <c r="K846" s="236"/>
      <c r="L846" s="236"/>
    </row>
    <row r="847" spans="7:12" x14ac:dyDescent="0.25">
      <c r="G847" s="236"/>
      <c r="H847" s="236"/>
      <c r="I847" s="236"/>
      <c r="J847" s="236"/>
      <c r="K847" s="236"/>
      <c r="L847" s="236"/>
    </row>
    <row r="848" spans="7:12" x14ac:dyDescent="0.25">
      <c r="G848" s="236"/>
      <c r="H848" s="236"/>
      <c r="I848" s="236"/>
      <c r="J848" s="236"/>
      <c r="K848" s="236"/>
      <c r="L848" s="236"/>
    </row>
    <row r="849" spans="7:12" x14ac:dyDescent="0.25">
      <c r="G849" s="236"/>
      <c r="H849" s="236"/>
      <c r="I849" s="236"/>
      <c r="J849" s="236"/>
      <c r="K849" s="236"/>
      <c r="L849" s="236"/>
    </row>
    <row r="850" spans="7:12" x14ac:dyDescent="0.25">
      <c r="G850" s="236"/>
      <c r="H850" s="236"/>
      <c r="I850" s="236"/>
      <c r="J850" s="236"/>
      <c r="K850" s="236"/>
      <c r="L850" s="236"/>
    </row>
    <row r="851" spans="7:12" x14ac:dyDescent="0.25">
      <c r="G851" s="236"/>
      <c r="H851" s="236"/>
      <c r="I851" s="236"/>
      <c r="J851" s="236"/>
      <c r="K851" s="236"/>
      <c r="L851" s="236"/>
    </row>
    <row r="852" spans="7:12" x14ac:dyDescent="0.25">
      <c r="G852" s="236"/>
      <c r="H852" s="236"/>
      <c r="I852" s="236"/>
      <c r="J852" s="236"/>
      <c r="K852" s="236"/>
      <c r="L852" s="236"/>
    </row>
    <row r="853" spans="7:12" x14ac:dyDescent="0.25">
      <c r="G853" s="236"/>
      <c r="H853" s="236"/>
      <c r="I853" s="236"/>
      <c r="J853" s="236"/>
      <c r="K853" s="236"/>
      <c r="L853" s="236"/>
    </row>
    <row r="854" spans="7:12" x14ac:dyDescent="0.25">
      <c r="G854" s="236"/>
      <c r="H854" s="236"/>
      <c r="I854" s="236"/>
      <c r="J854" s="236"/>
      <c r="K854" s="236"/>
      <c r="L854" s="236"/>
    </row>
    <row r="855" spans="7:12" x14ac:dyDescent="0.25">
      <c r="G855" s="236"/>
      <c r="H855" s="236"/>
      <c r="I855" s="236"/>
      <c r="J855" s="236"/>
      <c r="K855" s="236"/>
      <c r="L855" s="236"/>
    </row>
    <row r="856" spans="7:12" x14ac:dyDescent="0.25">
      <c r="G856" s="236"/>
      <c r="H856" s="236"/>
      <c r="I856" s="236"/>
      <c r="J856" s="236"/>
      <c r="K856" s="236"/>
      <c r="L856" s="236"/>
    </row>
    <row r="857" spans="7:12" x14ac:dyDescent="0.25">
      <c r="G857" s="236"/>
      <c r="H857" s="236"/>
      <c r="I857" s="236"/>
      <c r="J857" s="236"/>
      <c r="K857" s="236"/>
      <c r="L857" s="236"/>
    </row>
    <row r="858" spans="7:12" x14ac:dyDescent="0.25">
      <c r="G858" s="236"/>
      <c r="H858" s="236"/>
      <c r="I858" s="236"/>
      <c r="J858" s="236"/>
      <c r="K858" s="236"/>
      <c r="L858" s="236"/>
    </row>
    <row r="859" spans="7:12" x14ac:dyDescent="0.25">
      <c r="G859" s="236"/>
      <c r="H859" s="236"/>
      <c r="I859" s="236"/>
      <c r="J859" s="236"/>
      <c r="K859" s="236"/>
      <c r="L859" s="236"/>
    </row>
    <row r="860" spans="7:12" x14ac:dyDescent="0.25">
      <c r="G860" s="236"/>
      <c r="H860" s="236"/>
      <c r="I860" s="236"/>
      <c r="J860" s="236"/>
      <c r="K860" s="236"/>
      <c r="L860" s="236"/>
    </row>
    <row r="861" spans="7:12" x14ac:dyDescent="0.25">
      <c r="G861" s="236"/>
      <c r="H861" s="236"/>
      <c r="I861" s="236"/>
      <c r="J861" s="236"/>
      <c r="K861" s="236"/>
      <c r="L861" s="236"/>
    </row>
    <row r="862" spans="7:12" x14ac:dyDescent="0.25">
      <c r="G862" s="236"/>
      <c r="H862" s="236"/>
      <c r="I862" s="236"/>
      <c r="J862" s="236"/>
      <c r="K862" s="236"/>
      <c r="L862" s="236"/>
    </row>
    <row r="863" spans="7:12" x14ac:dyDescent="0.25">
      <c r="G863" s="236"/>
      <c r="H863" s="236"/>
      <c r="I863" s="236"/>
      <c r="J863" s="236"/>
      <c r="K863" s="236"/>
      <c r="L863" s="236"/>
    </row>
    <row r="864" spans="7:12" x14ac:dyDescent="0.25">
      <c r="G864" s="236"/>
      <c r="H864" s="236"/>
      <c r="I864" s="236"/>
      <c r="J864" s="236"/>
      <c r="K864" s="236"/>
      <c r="L864" s="236"/>
    </row>
    <row r="865" spans="7:12" x14ac:dyDescent="0.25">
      <c r="G865" s="236"/>
      <c r="H865" s="236"/>
      <c r="I865" s="236"/>
      <c r="J865" s="236"/>
      <c r="K865" s="236"/>
      <c r="L865" s="236"/>
    </row>
    <row r="866" spans="7:12" x14ac:dyDescent="0.25">
      <c r="G866" s="236"/>
      <c r="H866" s="236"/>
      <c r="I866" s="236"/>
      <c r="J866" s="236"/>
      <c r="K866" s="236"/>
      <c r="L866" s="236"/>
    </row>
    <row r="867" spans="7:12" x14ac:dyDescent="0.25">
      <c r="G867" s="236"/>
      <c r="H867" s="236"/>
      <c r="I867" s="236"/>
      <c r="J867" s="236"/>
      <c r="K867" s="236"/>
      <c r="L867" s="236"/>
    </row>
    <row r="868" spans="7:12" x14ac:dyDescent="0.25">
      <c r="G868" s="236"/>
      <c r="H868" s="236"/>
      <c r="I868" s="236"/>
      <c r="J868" s="236"/>
      <c r="K868" s="236"/>
      <c r="L868" s="236"/>
    </row>
    <row r="869" spans="7:12" x14ac:dyDescent="0.25">
      <c r="G869" s="236"/>
      <c r="H869" s="236"/>
      <c r="I869" s="236"/>
      <c r="J869" s="236"/>
      <c r="K869" s="236"/>
      <c r="L869" s="236"/>
    </row>
    <row r="870" spans="7:12" x14ac:dyDescent="0.25">
      <c r="G870" s="236"/>
      <c r="H870" s="236"/>
      <c r="I870" s="236"/>
      <c r="J870" s="236"/>
      <c r="K870" s="236"/>
      <c r="L870" s="236"/>
    </row>
    <row r="871" spans="7:12" x14ac:dyDescent="0.25">
      <c r="G871" s="236"/>
      <c r="H871" s="236"/>
      <c r="I871" s="236"/>
      <c r="J871" s="236"/>
      <c r="K871" s="236"/>
      <c r="L871" s="236"/>
    </row>
    <row r="872" spans="7:12" x14ac:dyDescent="0.25">
      <c r="G872" s="236"/>
      <c r="H872" s="236"/>
      <c r="I872" s="236"/>
      <c r="J872" s="236"/>
      <c r="K872" s="236"/>
      <c r="L872" s="236"/>
    </row>
    <row r="873" spans="7:12" x14ac:dyDescent="0.25">
      <c r="G873" s="236"/>
      <c r="H873" s="236"/>
      <c r="I873" s="236"/>
      <c r="J873" s="236"/>
      <c r="K873" s="236"/>
      <c r="L873" s="236"/>
    </row>
    <row r="874" spans="7:12" x14ac:dyDescent="0.25">
      <c r="G874" s="236"/>
      <c r="H874" s="236"/>
      <c r="I874" s="236"/>
      <c r="J874" s="236"/>
      <c r="K874" s="236"/>
      <c r="L874" s="236"/>
    </row>
    <row r="875" spans="7:12" x14ac:dyDescent="0.25">
      <c r="G875" s="236"/>
      <c r="H875" s="236"/>
      <c r="I875" s="236"/>
      <c r="J875" s="236"/>
      <c r="K875" s="236"/>
      <c r="L875" s="236"/>
    </row>
    <row r="876" spans="7:12" x14ac:dyDescent="0.25">
      <c r="G876" s="236"/>
      <c r="H876" s="236"/>
      <c r="I876" s="236"/>
      <c r="J876" s="236"/>
      <c r="K876" s="236"/>
      <c r="L876" s="236"/>
    </row>
    <row r="877" spans="7:12" x14ac:dyDescent="0.25">
      <c r="G877" s="236"/>
      <c r="H877" s="236"/>
      <c r="I877" s="236"/>
      <c r="J877" s="236"/>
      <c r="K877" s="236"/>
      <c r="L877" s="236"/>
    </row>
    <row r="878" spans="7:12" x14ac:dyDescent="0.25">
      <c r="G878" s="236"/>
      <c r="H878" s="236"/>
      <c r="I878" s="236"/>
      <c r="J878" s="236"/>
      <c r="K878" s="236"/>
      <c r="L878" s="236"/>
    </row>
    <row r="879" spans="7:12" x14ac:dyDescent="0.25">
      <c r="G879" s="236"/>
      <c r="H879" s="236"/>
      <c r="I879" s="236"/>
      <c r="J879" s="236"/>
      <c r="K879" s="236"/>
      <c r="L879" s="236"/>
    </row>
    <row r="880" spans="7:12" x14ac:dyDescent="0.25">
      <c r="G880" s="236"/>
      <c r="H880" s="236"/>
      <c r="I880" s="236"/>
      <c r="J880" s="236"/>
      <c r="K880" s="236"/>
      <c r="L880" s="236"/>
    </row>
    <row r="881" spans="7:12" x14ac:dyDescent="0.25">
      <c r="G881" s="236"/>
      <c r="H881" s="236"/>
      <c r="I881" s="236"/>
      <c r="J881" s="236"/>
      <c r="K881" s="236"/>
      <c r="L881" s="236"/>
    </row>
    <row r="882" spans="7:12" x14ac:dyDescent="0.25">
      <c r="G882" s="236"/>
      <c r="H882" s="236"/>
      <c r="I882" s="236"/>
      <c r="J882" s="236"/>
      <c r="K882" s="236"/>
      <c r="L882" s="236"/>
    </row>
    <row r="883" spans="7:12" x14ac:dyDescent="0.25">
      <c r="G883" s="236"/>
      <c r="H883" s="236"/>
      <c r="I883" s="236"/>
      <c r="J883" s="236"/>
      <c r="K883" s="236"/>
      <c r="L883" s="236"/>
    </row>
    <row r="884" spans="7:12" x14ac:dyDescent="0.25">
      <c r="G884" s="236"/>
      <c r="H884" s="236"/>
      <c r="I884" s="236"/>
      <c r="J884" s="236"/>
      <c r="K884" s="236"/>
      <c r="L884" s="236"/>
    </row>
    <row r="885" spans="7:12" x14ac:dyDescent="0.25">
      <c r="G885" s="236"/>
      <c r="H885" s="236"/>
      <c r="I885" s="236"/>
      <c r="J885" s="236"/>
      <c r="K885" s="236"/>
      <c r="L885" s="236"/>
    </row>
    <row r="886" spans="7:12" x14ac:dyDescent="0.25">
      <c r="G886" s="236"/>
      <c r="H886" s="236"/>
      <c r="I886" s="236"/>
      <c r="J886" s="236"/>
      <c r="K886" s="236"/>
      <c r="L886" s="236"/>
    </row>
    <row r="887" spans="7:12" x14ac:dyDescent="0.25">
      <c r="G887" s="236"/>
      <c r="H887" s="236"/>
      <c r="I887" s="236"/>
      <c r="J887" s="236"/>
      <c r="K887" s="236"/>
      <c r="L887" s="236"/>
    </row>
    <row r="888" spans="7:12" x14ac:dyDescent="0.25">
      <c r="G888" s="236"/>
      <c r="H888" s="236"/>
      <c r="I888" s="236"/>
      <c r="J888" s="236"/>
      <c r="K888" s="236"/>
      <c r="L888" s="236"/>
    </row>
    <row r="889" spans="7:12" x14ac:dyDescent="0.25">
      <c r="G889" s="236"/>
      <c r="H889" s="236"/>
      <c r="I889" s="236"/>
      <c r="J889" s="236"/>
      <c r="K889" s="236"/>
      <c r="L889" s="236"/>
    </row>
    <row r="890" spans="7:12" x14ac:dyDescent="0.25">
      <c r="G890" s="236"/>
      <c r="H890" s="236"/>
      <c r="I890" s="236"/>
      <c r="J890" s="236"/>
      <c r="K890" s="236"/>
      <c r="L890" s="236"/>
    </row>
    <row r="891" spans="7:12" x14ac:dyDescent="0.25">
      <c r="G891" s="236"/>
      <c r="H891" s="236"/>
      <c r="I891" s="236"/>
      <c r="J891" s="236"/>
      <c r="K891" s="236"/>
      <c r="L891" s="236"/>
    </row>
    <row r="892" spans="7:12" x14ac:dyDescent="0.25">
      <c r="G892" s="236"/>
      <c r="H892" s="236"/>
      <c r="I892" s="236"/>
      <c r="J892" s="236"/>
      <c r="K892" s="236"/>
      <c r="L892" s="236"/>
    </row>
    <row r="893" spans="7:12" x14ac:dyDescent="0.25">
      <c r="G893" s="236"/>
      <c r="H893" s="236"/>
      <c r="I893" s="236"/>
      <c r="J893" s="236"/>
      <c r="K893" s="236"/>
      <c r="L893" s="236"/>
    </row>
    <row r="894" spans="7:12" x14ac:dyDescent="0.25">
      <c r="G894" s="236"/>
      <c r="H894" s="236"/>
      <c r="I894" s="236"/>
      <c r="J894" s="236"/>
      <c r="K894" s="236"/>
      <c r="L894" s="236"/>
    </row>
    <row r="895" spans="7:12" x14ac:dyDescent="0.25">
      <c r="G895" s="236"/>
      <c r="H895" s="236"/>
      <c r="I895" s="236"/>
      <c r="J895" s="236"/>
      <c r="K895" s="236"/>
      <c r="L895" s="236"/>
    </row>
    <row r="896" spans="7:12" x14ac:dyDescent="0.25">
      <c r="G896" s="236"/>
      <c r="H896" s="236"/>
      <c r="I896" s="236"/>
      <c r="J896" s="236"/>
      <c r="K896" s="236"/>
      <c r="L896" s="236"/>
    </row>
    <row r="897" spans="7:12" x14ac:dyDescent="0.25">
      <c r="G897" s="236"/>
      <c r="H897" s="236"/>
      <c r="I897" s="236"/>
      <c r="J897" s="236"/>
      <c r="K897" s="236"/>
      <c r="L897" s="236"/>
    </row>
    <row r="898" spans="7:12" x14ac:dyDescent="0.25">
      <c r="G898" s="236"/>
      <c r="H898" s="236"/>
      <c r="I898" s="236"/>
      <c r="J898" s="236"/>
      <c r="K898" s="236"/>
      <c r="L898" s="236"/>
    </row>
    <row r="899" spans="7:12" x14ac:dyDescent="0.25">
      <c r="G899" s="236"/>
      <c r="H899" s="236"/>
      <c r="I899" s="236"/>
      <c r="J899" s="236"/>
      <c r="K899" s="236"/>
      <c r="L899" s="236"/>
    </row>
    <row r="900" spans="7:12" x14ac:dyDescent="0.25">
      <c r="G900" s="236"/>
      <c r="H900" s="236"/>
      <c r="I900" s="236"/>
      <c r="J900" s="236"/>
      <c r="K900" s="236"/>
      <c r="L900" s="236"/>
    </row>
    <row r="901" spans="7:12" x14ac:dyDescent="0.25">
      <c r="G901" s="236"/>
      <c r="H901" s="236"/>
      <c r="I901" s="236"/>
      <c r="J901" s="236"/>
      <c r="K901" s="236"/>
      <c r="L901" s="236"/>
    </row>
    <row r="902" spans="7:12" x14ac:dyDescent="0.25">
      <c r="G902" s="236"/>
      <c r="H902" s="236"/>
      <c r="I902" s="236"/>
      <c r="J902" s="236"/>
      <c r="K902" s="236"/>
      <c r="L902" s="236"/>
    </row>
    <row r="903" spans="7:12" x14ac:dyDescent="0.25">
      <c r="G903" s="236"/>
      <c r="H903" s="236"/>
      <c r="I903" s="236"/>
      <c r="J903" s="236"/>
      <c r="K903" s="236"/>
      <c r="L903" s="236"/>
    </row>
    <row r="904" spans="7:12" x14ac:dyDescent="0.25">
      <c r="G904" s="236"/>
      <c r="H904" s="236"/>
      <c r="I904" s="236"/>
      <c r="J904" s="236"/>
      <c r="K904" s="236"/>
      <c r="L904" s="236"/>
    </row>
    <row r="905" spans="7:12" x14ac:dyDescent="0.25">
      <c r="G905" s="236"/>
      <c r="H905" s="236"/>
      <c r="I905" s="236"/>
      <c r="J905" s="236"/>
      <c r="K905" s="236"/>
      <c r="L905" s="236"/>
    </row>
    <row r="906" spans="7:12" x14ac:dyDescent="0.25">
      <c r="G906" s="236"/>
      <c r="H906" s="236"/>
      <c r="I906" s="236"/>
      <c r="J906" s="236"/>
      <c r="K906" s="236"/>
      <c r="L906" s="236"/>
    </row>
    <row r="907" spans="7:12" x14ac:dyDescent="0.25">
      <c r="G907" s="236"/>
      <c r="H907" s="236"/>
      <c r="I907" s="236"/>
      <c r="J907" s="236"/>
      <c r="K907" s="236"/>
      <c r="L907" s="236"/>
    </row>
    <row r="908" spans="7:12" x14ac:dyDescent="0.25">
      <c r="G908" s="236"/>
      <c r="H908" s="236"/>
      <c r="I908" s="236"/>
      <c r="J908" s="236"/>
      <c r="K908" s="236"/>
      <c r="L908" s="236"/>
    </row>
    <row r="909" spans="7:12" x14ac:dyDescent="0.25">
      <c r="G909" s="236"/>
      <c r="H909" s="236"/>
      <c r="I909" s="236"/>
      <c r="J909" s="236"/>
      <c r="K909" s="236"/>
      <c r="L909" s="236"/>
    </row>
    <row r="910" spans="7:12" x14ac:dyDescent="0.25">
      <c r="G910" s="236"/>
      <c r="H910" s="236"/>
      <c r="I910" s="236"/>
      <c r="J910" s="236"/>
      <c r="K910" s="236"/>
      <c r="L910" s="236"/>
    </row>
    <row r="911" spans="7:12" x14ac:dyDescent="0.25">
      <c r="G911" s="236"/>
      <c r="H911" s="236"/>
      <c r="I911" s="236"/>
      <c r="J911" s="236"/>
      <c r="K911" s="236"/>
      <c r="L911" s="236"/>
    </row>
    <row r="912" spans="7:12" x14ac:dyDescent="0.25">
      <c r="G912" s="236"/>
      <c r="H912" s="236"/>
      <c r="I912" s="236"/>
      <c r="J912" s="236"/>
      <c r="K912" s="236"/>
      <c r="L912" s="236"/>
    </row>
    <row r="913" spans="7:12" x14ac:dyDescent="0.25">
      <c r="G913" s="236"/>
      <c r="H913" s="236"/>
      <c r="I913" s="236"/>
      <c r="J913" s="236"/>
      <c r="K913" s="236"/>
      <c r="L913" s="236"/>
    </row>
    <row r="914" spans="7:12" x14ac:dyDescent="0.25">
      <c r="G914" s="236"/>
      <c r="H914" s="236"/>
      <c r="I914" s="236"/>
      <c r="J914" s="236"/>
      <c r="K914" s="236"/>
      <c r="L914" s="236"/>
    </row>
    <row r="915" spans="7:12" x14ac:dyDescent="0.25">
      <c r="G915" s="236"/>
      <c r="H915" s="236"/>
      <c r="I915" s="236"/>
      <c r="J915" s="236"/>
      <c r="K915" s="236"/>
      <c r="L915" s="236"/>
    </row>
    <row r="916" spans="7:12" x14ac:dyDescent="0.25">
      <c r="G916" s="236"/>
      <c r="H916" s="236"/>
      <c r="I916" s="236"/>
      <c r="J916" s="236"/>
      <c r="K916" s="236"/>
      <c r="L916" s="236"/>
    </row>
    <row r="917" spans="7:12" x14ac:dyDescent="0.25">
      <c r="G917" s="236"/>
      <c r="H917" s="236"/>
      <c r="I917" s="236"/>
      <c r="J917" s="236"/>
      <c r="K917" s="236"/>
      <c r="L917" s="236"/>
    </row>
    <row r="918" spans="7:12" x14ac:dyDescent="0.25">
      <c r="G918" s="236"/>
      <c r="H918" s="236"/>
      <c r="I918" s="236"/>
      <c r="J918" s="236"/>
      <c r="K918" s="236"/>
      <c r="L918" s="236"/>
    </row>
    <row r="919" spans="7:12" x14ac:dyDescent="0.25">
      <c r="G919" s="236"/>
      <c r="H919" s="236"/>
      <c r="I919" s="236"/>
      <c r="J919" s="236"/>
      <c r="K919" s="236"/>
      <c r="L919" s="236"/>
    </row>
    <row r="920" spans="7:12" x14ac:dyDescent="0.25">
      <c r="G920" s="236"/>
      <c r="H920" s="236"/>
      <c r="I920" s="236"/>
      <c r="J920" s="236"/>
      <c r="K920" s="236"/>
      <c r="L920" s="236"/>
    </row>
    <row r="921" spans="7:12" x14ac:dyDescent="0.25">
      <c r="G921" s="236"/>
      <c r="H921" s="236"/>
      <c r="I921" s="236"/>
      <c r="J921" s="236"/>
      <c r="K921" s="236"/>
      <c r="L921" s="236"/>
    </row>
    <row r="922" spans="7:12" x14ac:dyDescent="0.25">
      <c r="G922" s="236"/>
      <c r="H922" s="236"/>
      <c r="I922" s="236"/>
      <c r="J922" s="236"/>
      <c r="K922" s="236"/>
      <c r="L922" s="236"/>
    </row>
    <row r="923" spans="7:12" x14ac:dyDescent="0.25">
      <c r="G923" s="236"/>
      <c r="H923" s="236"/>
      <c r="I923" s="236"/>
      <c r="J923" s="236"/>
      <c r="K923" s="236"/>
      <c r="L923" s="236"/>
    </row>
    <row r="924" spans="7:12" x14ac:dyDescent="0.25">
      <c r="G924" s="236"/>
      <c r="H924" s="236"/>
      <c r="I924" s="236"/>
      <c r="J924" s="236"/>
      <c r="K924" s="236"/>
      <c r="L924" s="236"/>
    </row>
    <row r="925" spans="7:12" x14ac:dyDescent="0.25">
      <c r="G925" s="236"/>
      <c r="H925" s="236"/>
      <c r="I925" s="236"/>
      <c r="J925" s="236"/>
      <c r="K925" s="236"/>
      <c r="L925" s="236"/>
    </row>
    <row r="926" spans="7:12" x14ac:dyDescent="0.25">
      <c r="G926" s="236"/>
      <c r="H926" s="236"/>
      <c r="I926" s="236"/>
      <c r="J926" s="236"/>
      <c r="K926" s="236"/>
      <c r="L926" s="236"/>
    </row>
    <row r="927" spans="7:12" x14ac:dyDescent="0.25">
      <c r="G927" s="236"/>
      <c r="H927" s="236"/>
      <c r="I927" s="236"/>
      <c r="J927" s="236"/>
      <c r="K927" s="236"/>
      <c r="L927" s="236"/>
    </row>
    <row r="928" spans="7:12" x14ac:dyDescent="0.25">
      <c r="G928" s="236"/>
      <c r="H928" s="236"/>
      <c r="I928" s="236"/>
      <c r="J928" s="236"/>
      <c r="K928" s="236"/>
      <c r="L928" s="236"/>
    </row>
    <row r="929" spans="7:12" x14ac:dyDescent="0.25">
      <c r="G929" s="236"/>
      <c r="H929" s="236"/>
      <c r="I929" s="236"/>
      <c r="J929" s="236"/>
      <c r="K929" s="236"/>
      <c r="L929" s="236"/>
    </row>
    <row r="930" spans="7:12" x14ac:dyDescent="0.25">
      <c r="G930" s="236"/>
      <c r="H930" s="236"/>
      <c r="I930" s="236"/>
      <c r="J930" s="236"/>
      <c r="K930" s="236"/>
      <c r="L930" s="236"/>
    </row>
    <row r="931" spans="7:12" x14ac:dyDescent="0.25">
      <c r="G931" s="236"/>
      <c r="H931" s="236"/>
      <c r="I931" s="236"/>
      <c r="J931" s="236"/>
      <c r="K931" s="236"/>
      <c r="L931" s="236"/>
    </row>
    <row r="932" spans="7:12" x14ac:dyDescent="0.25">
      <c r="G932" s="236"/>
      <c r="H932" s="236"/>
      <c r="I932" s="236"/>
      <c r="J932" s="236"/>
      <c r="K932" s="236"/>
      <c r="L932" s="236"/>
    </row>
    <row r="933" spans="7:12" x14ac:dyDescent="0.25">
      <c r="G933" s="236"/>
      <c r="H933" s="236"/>
      <c r="I933" s="236"/>
      <c r="J933" s="236"/>
      <c r="K933" s="236"/>
      <c r="L933" s="236"/>
    </row>
    <row r="934" spans="7:12" x14ac:dyDescent="0.25">
      <c r="G934" s="236"/>
      <c r="H934" s="236"/>
      <c r="I934" s="236"/>
      <c r="J934" s="236"/>
      <c r="K934" s="236"/>
      <c r="L934" s="236"/>
    </row>
    <row r="935" spans="7:12" x14ac:dyDescent="0.25">
      <c r="G935" s="236"/>
      <c r="H935" s="236"/>
      <c r="I935" s="236"/>
      <c r="J935" s="236"/>
      <c r="K935" s="236"/>
      <c r="L935" s="236"/>
    </row>
    <row r="936" spans="7:12" x14ac:dyDescent="0.25">
      <c r="G936" s="236"/>
      <c r="H936" s="236"/>
      <c r="I936" s="236"/>
      <c r="J936" s="236"/>
      <c r="K936" s="236"/>
      <c r="L936" s="236"/>
    </row>
    <row r="937" spans="7:12" x14ac:dyDescent="0.25">
      <c r="G937" s="236"/>
      <c r="H937" s="236"/>
      <c r="I937" s="236"/>
      <c r="J937" s="236"/>
      <c r="K937" s="236"/>
      <c r="L937" s="236"/>
    </row>
    <row r="938" spans="7:12" x14ac:dyDescent="0.25">
      <c r="G938" s="236"/>
      <c r="H938" s="236"/>
      <c r="I938" s="236"/>
      <c r="J938" s="236"/>
      <c r="K938" s="236"/>
      <c r="L938" s="236"/>
    </row>
    <row r="939" spans="7:12" x14ac:dyDescent="0.25">
      <c r="G939" s="236"/>
      <c r="H939" s="236"/>
      <c r="I939" s="236"/>
      <c r="J939" s="236"/>
      <c r="K939" s="236"/>
      <c r="L939" s="236"/>
    </row>
    <row r="940" spans="7:12" x14ac:dyDescent="0.25">
      <c r="G940" s="236"/>
      <c r="H940" s="236"/>
      <c r="I940" s="236"/>
      <c r="J940" s="236"/>
      <c r="K940" s="236"/>
      <c r="L940" s="236"/>
    </row>
    <row r="941" spans="7:12" x14ac:dyDescent="0.25">
      <c r="G941" s="236"/>
      <c r="H941" s="236"/>
      <c r="I941" s="236"/>
      <c r="J941" s="236"/>
      <c r="K941" s="236"/>
      <c r="L941" s="236"/>
    </row>
    <row r="942" spans="7:12" x14ac:dyDescent="0.25">
      <c r="G942" s="236"/>
      <c r="H942" s="236"/>
      <c r="I942" s="236"/>
      <c r="J942" s="236"/>
      <c r="K942" s="236"/>
      <c r="L942" s="236"/>
    </row>
    <row r="943" spans="7:12" x14ac:dyDescent="0.25">
      <c r="G943" s="236"/>
      <c r="H943" s="236"/>
      <c r="I943" s="236"/>
      <c r="J943" s="236"/>
      <c r="K943" s="236"/>
      <c r="L943" s="236"/>
    </row>
    <row r="944" spans="7:12" x14ac:dyDescent="0.25">
      <c r="G944" s="236"/>
      <c r="H944" s="236"/>
      <c r="I944" s="236"/>
      <c r="J944" s="236"/>
      <c r="K944" s="236"/>
      <c r="L944" s="236"/>
    </row>
    <row r="945" spans="7:12" x14ac:dyDescent="0.25">
      <c r="G945" s="236"/>
      <c r="H945" s="236"/>
      <c r="I945" s="236"/>
      <c r="J945" s="236"/>
      <c r="K945" s="236"/>
      <c r="L945" s="236"/>
    </row>
    <row r="946" spans="7:12" x14ac:dyDescent="0.25">
      <c r="G946" s="236"/>
      <c r="H946" s="236"/>
      <c r="I946" s="236"/>
      <c r="J946" s="236"/>
      <c r="K946" s="236"/>
      <c r="L946" s="236"/>
    </row>
    <row r="947" spans="7:12" x14ac:dyDescent="0.25">
      <c r="G947" s="236"/>
      <c r="H947" s="236"/>
      <c r="I947" s="236"/>
      <c r="J947" s="236"/>
      <c r="K947" s="236"/>
      <c r="L947" s="236"/>
    </row>
    <row r="948" spans="7:12" x14ac:dyDescent="0.25">
      <c r="G948" s="236"/>
      <c r="H948" s="236"/>
      <c r="I948" s="236"/>
      <c r="J948" s="236"/>
      <c r="K948" s="236"/>
      <c r="L948" s="236"/>
    </row>
    <row r="949" spans="7:12" x14ac:dyDescent="0.25">
      <c r="G949" s="236"/>
      <c r="H949" s="236"/>
      <c r="I949" s="236"/>
      <c r="J949" s="236"/>
      <c r="K949" s="236"/>
      <c r="L949" s="236"/>
    </row>
    <row r="950" spans="7:12" x14ac:dyDescent="0.25">
      <c r="G950" s="236"/>
      <c r="H950" s="236"/>
      <c r="I950" s="236"/>
      <c r="J950" s="236"/>
      <c r="K950" s="236"/>
      <c r="L950" s="236"/>
    </row>
    <row r="951" spans="7:12" x14ac:dyDescent="0.25">
      <c r="G951" s="236"/>
      <c r="H951" s="236"/>
      <c r="I951" s="236"/>
      <c r="J951" s="236"/>
      <c r="K951" s="236"/>
      <c r="L951" s="236"/>
    </row>
    <row r="952" spans="7:12" x14ac:dyDescent="0.25">
      <c r="G952" s="236"/>
      <c r="H952" s="236"/>
      <c r="I952" s="236"/>
      <c r="J952" s="236"/>
      <c r="K952" s="236"/>
      <c r="L952" s="236"/>
    </row>
    <row r="953" spans="7:12" x14ac:dyDescent="0.25">
      <c r="G953" s="236"/>
      <c r="H953" s="236"/>
      <c r="I953" s="236"/>
      <c r="J953" s="236"/>
      <c r="K953" s="236"/>
      <c r="L953" s="236"/>
    </row>
    <row r="954" spans="7:12" x14ac:dyDescent="0.25">
      <c r="G954" s="236"/>
      <c r="H954" s="236"/>
      <c r="I954" s="236"/>
      <c r="J954" s="236"/>
      <c r="K954" s="236"/>
      <c r="L954" s="236"/>
    </row>
    <row r="955" spans="7:12" x14ac:dyDescent="0.25">
      <c r="G955" s="236"/>
      <c r="H955" s="236"/>
      <c r="I955" s="236"/>
      <c r="J955" s="236"/>
      <c r="K955" s="236"/>
      <c r="L955" s="236"/>
    </row>
    <row r="956" spans="7:12" x14ac:dyDescent="0.25">
      <c r="G956" s="236"/>
      <c r="H956" s="236"/>
      <c r="I956" s="236"/>
      <c r="J956" s="236"/>
      <c r="K956" s="236"/>
      <c r="L956" s="236"/>
    </row>
    <row r="957" spans="7:12" x14ac:dyDescent="0.25">
      <c r="G957" s="236"/>
      <c r="H957" s="236"/>
      <c r="I957" s="236"/>
      <c r="J957" s="236"/>
      <c r="K957" s="236"/>
      <c r="L957" s="236"/>
    </row>
    <row r="958" spans="7:12" x14ac:dyDescent="0.25">
      <c r="G958" s="236"/>
      <c r="H958" s="236"/>
      <c r="I958" s="236"/>
      <c r="J958" s="236"/>
      <c r="K958" s="236"/>
      <c r="L958" s="236"/>
    </row>
    <row r="959" spans="7:12" x14ac:dyDescent="0.25">
      <c r="G959" s="236"/>
      <c r="H959" s="236"/>
      <c r="I959" s="236"/>
      <c r="J959" s="236"/>
      <c r="K959" s="236"/>
      <c r="L959" s="236"/>
    </row>
    <row r="960" spans="7:12" x14ac:dyDescent="0.25">
      <c r="G960" s="236"/>
      <c r="H960" s="236"/>
      <c r="I960" s="236"/>
      <c r="J960" s="236"/>
      <c r="K960" s="236"/>
      <c r="L960" s="236"/>
    </row>
    <row r="961" spans="7:12" x14ac:dyDescent="0.25">
      <c r="G961" s="236"/>
      <c r="H961" s="236"/>
      <c r="I961" s="236"/>
      <c r="J961" s="236"/>
      <c r="K961" s="236"/>
      <c r="L961" s="236"/>
    </row>
    <row r="962" spans="7:12" x14ac:dyDescent="0.25">
      <c r="G962" s="236"/>
      <c r="H962" s="236"/>
      <c r="I962" s="236"/>
      <c r="J962" s="236"/>
      <c r="K962" s="236"/>
      <c r="L962" s="236"/>
    </row>
    <row r="963" spans="7:12" x14ac:dyDescent="0.25">
      <c r="G963" s="236"/>
      <c r="H963" s="236"/>
      <c r="I963" s="236"/>
      <c r="J963" s="236"/>
      <c r="K963" s="236"/>
      <c r="L963" s="236"/>
    </row>
    <row r="964" spans="7:12" x14ac:dyDescent="0.25">
      <c r="G964" s="236"/>
      <c r="H964" s="236"/>
      <c r="I964" s="236"/>
      <c r="J964" s="236"/>
      <c r="K964" s="236"/>
      <c r="L964" s="236"/>
    </row>
    <row r="965" spans="7:12" x14ac:dyDescent="0.25">
      <c r="G965" s="236"/>
      <c r="H965" s="236"/>
      <c r="I965" s="236"/>
      <c r="J965" s="236"/>
      <c r="K965" s="236"/>
      <c r="L965" s="236"/>
    </row>
    <row r="966" spans="7:12" x14ac:dyDescent="0.25">
      <c r="G966" s="236"/>
      <c r="H966" s="236"/>
      <c r="I966" s="236"/>
      <c r="J966" s="236"/>
      <c r="K966" s="236"/>
      <c r="L966" s="236"/>
    </row>
    <row r="967" spans="7:12" x14ac:dyDescent="0.25">
      <c r="G967" s="236"/>
      <c r="H967" s="236"/>
      <c r="I967" s="236"/>
      <c r="J967" s="236"/>
      <c r="K967" s="236"/>
      <c r="L967" s="236"/>
    </row>
    <row r="968" spans="7:12" x14ac:dyDescent="0.25">
      <c r="G968" s="236"/>
      <c r="H968" s="236"/>
      <c r="I968" s="236"/>
      <c r="J968" s="236"/>
      <c r="K968" s="236"/>
      <c r="L968" s="236"/>
    </row>
    <row r="969" spans="7:12" x14ac:dyDescent="0.25">
      <c r="G969" s="236"/>
      <c r="H969" s="236"/>
      <c r="I969" s="236"/>
      <c r="J969" s="236"/>
      <c r="K969" s="236"/>
      <c r="L969" s="236"/>
    </row>
    <row r="970" spans="7:12" x14ac:dyDescent="0.25">
      <c r="G970" s="236"/>
      <c r="H970" s="236"/>
      <c r="I970" s="236"/>
      <c r="J970" s="236"/>
      <c r="K970" s="236"/>
      <c r="L970" s="236"/>
    </row>
    <row r="971" spans="7:12" x14ac:dyDescent="0.25">
      <c r="G971" s="236"/>
      <c r="H971" s="236"/>
      <c r="I971" s="236"/>
      <c r="J971" s="236"/>
      <c r="K971" s="236"/>
      <c r="L971" s="236"/>
    </row>
    <row r="972" spans="7:12" x14ac:dyDescent="0.25">
      <c r="G972" s="236"/>
      <c r="H972" s="236"/>
      <c r="I972" s="236"/>
      <c r="J972" s="236"/>
      <c r="K972" s="236"/>
      <c r="L972" s="236"/>
    </row>
    <row r="973" spans="7:12" x14ac:dyDescent="0.25">
      <c r="G973" s="236"/>
      <c r="H973" s="236"/>
      <c r="I973" s="236"/>
      <c r="J973" s="236"/>
      <c r="K973" s="236"/>
      <c r="L973" s="236"/>
    </row>
    <row r="974" spans="7:12" x14ac:dyDescent="0.25">
      <c r="G974" s="236"/>
      <c r="H974" s="236"/>
      <c r="I974" s="236"/>
      <c r="J974" s="236"/>
      <c r="K974" s="236"/>
      <c r="L974" s="236"/>
    </row>
    <row r="975" spans="7:12" x14ac:dyDescent="0.25">
      <c r="G975" s="236"/>
      <c r="H975" s="236"/>
      <c r="I975" s="236"/>
      <c r="J975" s="236"/>
      <c r="K975" s="236"/>
      <c r="L975" s="236"/>
    </row>
    <row r="976" spans="7:12" x14ac:dyDescent="0.25">
      <c r="G976" s="236"/>
      <c r="H976" s="236"/>
      <c r="I976" s="236"/>
      <c r="J976" s="236"/>
      <c r="K976" s="236"/>
      <c r="L976" s="236"/>
    </row>
    <row r="977" spans="7:12" x14ac:dyDescent="0.25">
      <c r="G977" s="236"/>
      <c r="H977" s="236"/>
      <c r="I977" s="236"/>
      <c r="J977" s="236"/>
      <c r="K977" s="236"/>
      <c r="L977" s="236"/>
    </row>
    <row r="978" spans="7:12" x14ac:dyDescent="0.25">
      <c r="G978" s="236"/>
      <c r="H978" s="236"/>
      <c r="I978" s="236"/>
      <c r="J978" s="236"/>
      <c r="K978" s="236"/>
      <c r="L978" s="236"/>
    </row>
    <row r="979" spans="7:12" x14ac:dyDescent="0.25">
      <c r="G979" s="236"/>
      <c r="H979" s="236"/>
      <c r="I979" s="236"/>
      <c r="J979" s="236"/>
      <c r="K979" s="236"/>
      <c r="L979" s="236"/>
    </row>
    <row r="980" spans="7:12" x14ac:dyDescent="0.25">
      <c r="G980" s="236"/>
      <c r="H980" s="236"/>
      <c r="I980" s="236"/>
      <c r="J980" s="236"/>
      <c r="K980" s="236"/>
      <c r="L980" s="236"/>
    </row>
    <row r="981" spans="7:12" x14ac:dyDescent="0.25">
      <c r="G981" s="236"/>
      <c r="H981" s="236"/>
      <c r="I981" s="236"/>
      <c r="J981" s="236"/>
      <c r="K981" s="236"/>
      <c r="L981" s="236"/>
    </row>
    <row r="982" spans="7:12" x14ac:dyDescent="0.25">
      <c r="G982" s="236"/>
      <c r="H982" s="236"/>
      <c r="I982" s="236"/>
      <c r="J982" s="236"/>
      <c r="K982" s="236"/>
      <c r="L982" s="236"/>
    </row>
    <row r="983" spans="7:12" x14ac:dyDescent="0.25">
      <c r="G983" s="236"/>
      <c r="H983" s="236"/>
      <c r="I983" s="236"/>
      <c r="J983" s="236"/>
      <c r="K983" s="236"/>
      <c r="L983" s="236"/>
    </row>
    <row r="984" spans="7:12" x14ac:dyDescent="0.25">
      <c r="G984" s="236"/>
      <c r="H984" s="236"/>
      <c r="I984" s="236"/>
      <c r="J984" s="236"/>
      <c r="K984" s="236"/>
      <c r="L984" s="236"/>
    </row>
    <row r="985" spans="7:12" x14ac:dyDescent="0.25">
      <c r="G985" s="236"/>
      <c r="H985" s="236"/>
      <c r="I985" s="236"/>
      <c r="J985" s="236"/>
      <c r="K985" s="236"/>
      <c r="L985" s="236"/>
    </row>
    <row r="986" spans="7:12" x14ac:dyDescent="0.25">
      <c r="G986" s="236"/>
      <c r="H986" s="236"/>
      <c r="I986" s="236"/>
      <c r="J986" s="236"/>
      <c r="K986" s="236"/>
      <c r="L986" s="236"/>
    </row>
    <row r="987" spans="7:12" x14ac:dyDescent="0.25">
      <c r="G987" s="236"/>
      <c r="H987" s="236"/>
      <c r="I987" s="236"/>
      <c r="J987" s="236"/>
      <c r="K987" s="236"/>
      <c r="L987" s="236"/>
    </row>
    <row r="988" spans="7:12" x14ac:dyDescent="0.25">
      <c r="G988" s="236"/>
      <c r="H988" s="236"/>
      <c r="I988" s="236"/>
      <c r="J988" s="236"/>
      <c r="K988" s="236"/>
      <c r="L988" s="236"/>
    </row>
    <row r="989" spans="7:12" x14ac:dyDescent="0.25">
      <c r="G989" s="236"/>
      <c r="H989" s="236"/>
      <c r="I989" s="236"/>
      <c r="J989" s="236"/>
      <c r="K989" s="236"/>
      <c r="L989" s="236"/>
    </row>
    <row r="990" spans="7:12" x14ac:dyDescent="0.25">
      <c r="G990" s="236"/>
      <c r="H990" s="236"/>
      <c r="I990" s="236"/>
      <c r="J990" s="236"/>
      <c r="K990" s="236"/>
      <c r="L990" s="236"/>
    </row>
    <row r="991" spans="7:12" x14ac:dyDescent="0.25">
      <c r="G991" s="236"/>
      <c r="H991" s="236"/>
      <c r="I991" s="236"/>
      <c r="J991" s="236"/>
      <c r="K991" s="236"/>
      <c r="L991" s="236"/>
    </row>
    <row r="992" spans="7:12" x14ac:dyDescent="0.25">
      <c r="G992" s="236"/>
      <c r="H992" s="236"/>
      <c r="I992" s="236"/>
      <c r="J992" s="236"/>
      <c r="K992" s="236"/>
      <c r="L992" s="236"/>
    </row>
    <row r="993" spans="7:12" x14ac:dyDescent="0.25">
      <c r="G993" s="236"/>
      <c r="H993" s="236"/>
      <c r="I993" s="236"/>
      <c r="J993" s="236"/>
      <c r="K993" s="236"/>
      <c r="L993" s="236"/>
    </row>
    <row r="994" spans="7:12" x14ac:dyDescent="0.25">
      <c r="G994" s="236"/>
      <c r="H994" s="236"/>
      <c r="I994" s="236"/>
      <c r="J994" s="236"/>
      <c r="K994" s="236"/>
      <c r="L994" s="236"/>
    </row>
    <row r="995" spans="7:12" x14ac:dyDescent="0.25">
      <c r="G995" s="236"/>
      <c r="H995" s="236"/>
      <c r="I995" s="236"/>
      <c r="J995" s="236"/>
      <c r="K995" s="236"/>
      <c r="L995" s="236"/>
    </row>
    <row r="996" spans="7:12" x14ac:dyDescent="0.25">
      <c r="G996" s="236"/>
      <c r="H996" s="236"/>
      <c r="I996" s="236"/>
      <c r="J996" s="236"/>
      <c r="K996" s="236"/>
      <c r="L996" s="236"/>
    </row>
    <row r="997" spans="7:12" x14ac:dyDescent="0.25">
      <c r="G997" s="236"/>
      <c r="H997" s="236"/>
      <c r="I997" s="236"/>
      <c r="J997" s="236"/>
      <c r="K997" s="236"/>
      <c r="L997" s="236"/>
    </row>
    <row r="998" spans="7:12" x14ac:dyDescent="0.25">
      <c r="G998" s="236"/>
      <c r="H998" s="236"/>
      <c r="I998" s="236"/>
      <c r="J998" s="236"/>
      <c r="K998" s="236"/>
      <c r="L998" s="236"/>
    </row>
    <row r="999" spans="7:12" x14ac:dyDescent="0.25">
      <c r="G999" s="236"/>
      <c r="H999" s="236"/>
      <c r="I999" s="236"/>
      <c r="J999" s="236"/>
      <c r="K999" s="236"/>
      <c r="L999" s="236"/>
    </row>
    <row r="1000" spans="7:12" x14ac:dyDescent="0.25">
      <c r="G1000" s="236"/>
      <c r="H1000" s="236"/>
      <c r="I1000" s="236"/>
      <c r="J1000" s="236"/>
      <c r="K1000" s="236"/>
      <c r="L1000" s="236"/>
    </row>
    <row r="1001" spans="7:12" x14ac:dyDescent="0.25">
      <c r="G1001" s="236"/>
      <c r="H1001" s="236"/>
      <c r="I1001" s="236"/>
      <c r="J1001" s="236"/>
      <c r="K1001" s="236"/>
      <c r="L1001" s="236"/>
    </row>
    <row r="1002" spans="7:12" x14ac:dyDescent="0.25">
      <c r="G1002" s="236"/>
      <c r="H1002" s="236"/>
      <c r="I1002" s="236"/>
      <c r="J1002" s="236"/>
      <c r="K1002" s="236"/>
      <c r="L1002" s="236"/>
    </row>
    <row r="1003" spans="7:12" x14ac:dyDescent="0.25">
      <c r="G1003" s="236"/>
      <c r="H1003" s="236"/>
      <c r="I1003" s="236"/>
      <c r="J1003" s="236"/>
      <c r="K1003" s="236"/>
      <c r="L1003" s="236"/>
    </row>
    <row r="1004" spans="7:12" x14ac:dyDescent="0.25">
      <c r="G1004" s="236"/>
      <c r="H1004" s="236"/>
      <c r="I1004" s="236"/>
      <c r="J1004" s="236"/>
      <c r="K1004" s="236"/>
      <c r="L1004" s="236"/>
    </row>
    <row r="1005" spans="7:12" x14ac:dyDescent="0.25">
      <c r="G1005" s="236"/>
      <c r="H1005" s="236"/>
      <c r="I1005" s="236"/>
      <c r="J1005" s="236"/>
      <c r="K1005" s="236"/>
      <c r="L1005" s="236"/>
    </row>
    <row r="1006" spans="7:12" x14ac:dyDescent="0.25">
      <c r="G1006" s="236"/>
      <c r="H1006" s="236"/>
      <c r="I1006" s="236"/>
      <c r="J1006" s="236"/>
      <c r="K1006" s="236"/>
      <c r="L1006" s="236"/>
    </row>
    <row r="1007" spans="7:12" x14ac:dyDescent="0.25">
      <c r="G1007" s="236"/>
      <c r="H1007" s="236"/>
      <c r="I1007" s="236"/>
      <c r="J1007" s="236"/>
      <c r="K1007" s="236"/>
      <c r="L1007" s="236"/>
    </row>
    <row r="1008" spans="7:12" x14ac:dyDescent="0.25">
      <c r="G1008" s="236"/>
      <c r="H1008" s="236"/>
      <c r="I1008" s="236"/>
      <c r="J1008" s="236"/>
      <c r="K1008" s="236"/>
      <c r="L1008" s="236"/>
    </row>
    <row r="1009" spans="7:12" x14ac:dyDescent="0.25">
      <c r="G1009" s="236"/>
      <c r="H1009" s="236"/>
      <c r="I1009" s="236"/>
      <c r="J1009" s="236"/>
      <c r="K1009" s="236"/>
      <c r="L1009" s="236"/>
    </row>
    <row r="1010" spans="7:12" x14ac:dyDescent="0.25">
      <c r="G1010" s="236"/>
      <c r="H1010" s="236"/>
      <c r="I1010" s="236"/>
      <c r="J1010" s="236"/>
      <c r="K1010" s="236"/>
      <c r="L1010" s="236"/>
    </row>
    <row r="1011" spans="7:12" x14ac:dyDescent="0.25">
      <c r="G1011" s="236"/>
      <c r="H1011" s="236"/>
      <c r="I1011" s="236"/>
      <c r="J1011" s="236"/>
      <c r="K1011" s="236"/>
      <c r="L1011" s="236"/>
    </row>
    <row r="1012" spans="7:12" x14ac:dyDescent="0.25">
      <c r="G1012" s="236"/>
      <c r="H1012" s="236"/>
      <c r="I1012" s="236"/>
      <c r="J1012" s="236"/>
      <c r="K1012" s="236"/>
      <c r="L1012" s="236"/>
    </row>
    <row r="1013" spans="7:12" x14ac:dyDescent="0.25">
      <c r="G1013" s="236"/>
      <c r="H1013" s="236"/>
      <c r="I1013" s="236"/>
      <c r="J1013" s="236"/>
      <c r="K1013" s="236"/>
      <c r="L1013" s="236"/>
    </row>
    <row r="1014" spans="7:12" x14ac:dyDescent="0.25">
      <c r="G1014" s="236"/>
      <c r="H1014" s="236"/>
      <c r="I1014" s="236"/>
      <c r="J1014" s="236"/>
      <c r="K1014" s="236"/>
      <c r="L1014" s="236"/>
    </row>
    <row r="1015" spans="7:12" x14ac:dyDescent="0.25">
      <c r="G1015" s="236"/>
      <c r="H1015" s="236"/>
      <c r="I1015" s="236"/>
      <c r="J1015" s="236"/>
      <c r="K1015" s="236"/>
      <c r="L1015" s="236"/>
    </row>
    <row r="1016" spans="7:12" x14ac:dyDescent="0.25">
      <c r="G1016" s="236"/>
      <c r="H1016" s="236"/>
      <c r="I1016" s="236"/>
      <c r="J1016" s="236"/>
      <c r="K1016" s="236"/>
      <c r="L1016" s="236"/>
    </row>
    <row r="1017" spans="7:12" x14ac:dyDescent="0.25">
      <c r="G1017" s="236"/>
      <c r="H1017" s="236"/>
      <c r="I1017" s="236"/>
      <c r="J1017" s="236"/>
      <c r="K1017" s="236"/>
      <c r="L1017" s="236"/>
    </row>
    <row r="1018" spans="7:12" x14ac:dyDescent="0.25">
      <c r="G1018" s="236"/>
      <c r="H1018" s="236"/>
      <c r="I1018" s="236"/>
      <c r="J1018" s="236"/>
      <c r="K1018" s="236"/>
      <c r="L1018" s="236"/>
    </row>
    <row r="1019" spans="7:12" x14ac:dyDescent="0.25">
      <c r="G1019" s="236"/>
      <c r="H1019" s="236"/>
      <c r="I1019" s="236"/>
      <c r="J1019" s="236"/>
      <c r="K1019" s="236"/>
      <c r="L1019" s="236"/>
    </row>
    <row r="1020" spans="7:12" x14ac:dyDescent="0.25">
      <c r="G1020" s="236"/>
      <c r="H1020" s="236"/>
      <c r="I1020" s="236"/>
      <c r="J1020" s="236"/>
      <c r="K1020" s="236"/>
      <c r="L1020" s="236"/>
    </row>
    <row r="1021" spans="7:12" x14ac:dyDescent="0.25">
      <c r="G1021" s="236"/>
      <c r="H1021" s="236"/>
      <c r="I1021" s="236"/>
      <c r="J1021" s="236"/>
      <c r="K1021" s="236"/>
      <c r="L1021" s="236"/>
    </row>
    <row r="1022" spans="7:12" x14ac:dyDescent="0.25">
      <c r="G1022" s="236"/>
      <c r="H1022" s="236"/>
      <c r="I1022" s="236"/>
      <c r="J1022" s="236"/>
      <c r="K1022" s="236"/>
      <c r="L1022" s="236"/>
    </row>
    <row r="1023" spans="7:12" x14ac:dyDescent="0.25">
      <c r="G1023" s="236"/>
      <c r="H1023" s="236"/>
      <c r="I1023" s="236"/>
      <c r="J1023" s="236"/>
      <c r="K1023" s="236"/>
      <c r="L1023" s="236"/>
    </row>
    <row r="1024" spans="7:12" x14ac:dyDescent="0.25">
      <c r="G1024" s="236"/>
      <c r="H1024" s="236"/>
      <c r="I1024" s="236"/>
      <c r="J1024" s="236"/>
      <c r="K1024" s="236"/>
      <c r="L1024" s="236"/>
    </row>
    <row r="1025" spans="7:12" x14ac:dyDescent="0.25">
      <c r="G1025" s="236"/>
      <c r="H1025" s="236"/>
      <c r="I1025" s="236"/>
      <c r="J1025" s="236"/>
      <c r="K1025" s="236"/>
      <c r="L1025" s="236"/>
    </row>
    <row r="1026" spans="7:12" x14ac:dyDescent="0.25">
      <c r="G1026" s="236"/>
      <c r="H1026" s="236"/>
      <c r="I1026" s="236"/>
      <c r="J1026" s="236"/>
      <c r="K1026" s="236"/>
      <c r="L1026" s="236"/>
    </row>
    <row r="1027" spans="7:12" x14ac:dyDescent="0.25">
      <c r="G1027" s="236"/>
      <c r="H1027" s="236"/>
      <c r="I1027" s="236"/>
      <c r="J1027" s="236"/>
      <c r="K1027" s="236"/>
      <c r="L1027" s="236"/>
    </row>
    <row r="1028" spans="7:12" x14ac:dyDescent="0.25">
      <c r="G1028" s="236"/>
      <c r="H1028" s="236"/>
      <c r="I1028" s="236"/>
      <c r="J1028" s="236"/>
      <c r="K1028" s="236"/>
      <c r="L1028" s="236"/>
    </row>
    <row r="1029" spans="7:12" x14ac:dyDescent="0.25">
      <c r="G1029" s="236"/>
      <c r="H1029" s="236"/>
      <c r="I1029" s="236"/>
      <c r="J1029" s="236"/>
      <c r="K1029" s="236"/>
      <c r="L1029" s="236"/>
    </row>
    <row r="1030" spans="7:12" x14ac:dyDescent="0.25">
      <c r="G1030" s="236"/>
      <c r="H1030" s="236"/>
      <c r="I1030" s="236"/>
      <c r="J1030" s="236"/>
      <c r="K1030" s="236"/>
      <c r="L1030" s="236"/>
    </row>
    <row r="1031" spans="7:12" x14ac:dyDescent="0.25">
      <c r="G1031" s="236"/>
      <c r="H1031" s="236"/>
      <c r="I1031" s="236"/>
      <c r="J1031" s="236"/>
      <c r="K1031" s="236"/>
      <c r="L1031" s="236"/>
    </row>
    <row r="1032" spans="7:12" x14ac:dyDescent="0.25">
      <c r="G1032" s="236"/>
      <c r="H1032" s="236"/>
      <c r="I1032" s="236"/>
      <c r="J1032" s="236"/>
      <c r="K1032" s="236"/>
      <c r="L1032" s="236"/>
    </row>
    <row r="1033" spans="7:12" x14ac:dyDescent="0.25">
      <c r="G1033" s="236"/>
      <c r="H1033" s="236"/>
      <c r="I1033" s="236"/>
      <c r="J1033" s="236"/>
      <c r="K1033" s="236"/>
      <c r="L1033" s="236"/>
    </row>
    <row r="1034" spans="7:12" x14ac:dyDescent="0.25">
      <c r="G1034" s="236"/>
      <c r="H1034" s="236"/>
      <c r="I1034" s="236"/>
      <c r="J1034" s="236"/>
      <c r="K1034" s="236"/>
      <c r="L1034" s="236"/>
    </row>
    <row r="1035" spans="7:12" x14ac:dyDescent="0.25">
      <c r="G1035" s="236"/>
      <c r="H1035" s="236"/>
      <c r="I1035" s="236"/>
      <c r="J1035" s="236"/>
      <c r="K1035" s="236"/>
      <c r="L1035" s="236"/>
    </row>
    <row r="1036" spans="7:12" x14ac:dyDescent="0.25">
      <c r="G1036" s="236"/>
      <c r="H1036" s="236"/>
      <c r="I1036" s="236"/>
      <c r="J1036" s="236"/>
      <c r="K1036" s="236"/>
      <c r="L1036" s="236"/>
    </row>
    <row r="1037" spans="7:12" x14ac:dyDescent="0.25">
      <c r="G1037" s="236"/>
      <c r="H1037" s="236"/>
      <c r="I1037" s="236"/>
      <c r="J1037" s="236"/>
      <c r="K1037" s="236"/>
      <c r="L1037" s="236"/>
    </row>
    <row r="1038" spans="7:12" x14ac:dyDescent="0.25">
      <c r="G1038" s="236"/>
      <c r="H1038" s="236"/>
      <c r="I1038" s="236"/>
      <c r="J1038" s="236"/>
      <c r="K1038" s="236"/>
      <c r="L1038" s="236"/>
    </row>
    <row r="1039" spans="7:12" x14ac:dyDescent="0.25">
      <c r="G1039" s="236"/>
      <c r="H1039" s="236"/>
      <c r="I1039" s="236"/>
      <c r="J1039" s="236"/>
      <c r="K1039" s="236"/>
      <c r="L1039" s="236"/>
    </row>
    <row r="1040" spans="7:12" x14ac:dyDescent="0.25">
      <c r="G1040" s="236"/>
      <c r="H1040" s="236"/>
      <c r="I1040" s="236"/>
      <c r="J1040" s="236"/>
      <c r="K1040" s="236"/>
      <c r="L1040" s="236"/>
    </row>
    <row r="1041" spans="7:12" x14ac:dyDescent="0.25">
      <c r="G1041" s="236"/>
      <c r="H1041" s="236"/>
      <c r="I1041" s="236"/>
      <c r="J1041" s="236"/>
      <c r="K1041" s="236"/>
      <c r="L1041" s="236"/>
    </row>
    <row r="1042" spans="7:12" x14ac:dyDescent="0.25">
      <c r="G1042" s="236"/>
      <c r="H1042" s="236"/>
      <c r="I1042" s="236"/>
      <c r="J1042" s="236"/>
      <c r="K1042" s="236"/>
      <c r="L1042" s="236"/>
    </row>
    <row r="1043" spans="7:12" x14ac:dyDescent="0.25">
      <c r="G1043" s="236"/>
      <c r="H1043" s="236"/>
      <c r="I1043" s="236"/>
      <c r="J1043" s="236"/>
      <c r="K1043" s="236"/>
      <c r="L1043" s="236"/>
    </row>
    <row r="1044" spans="7:12" x14ac:dyDescent="0.25">
      <c r="G1044" s="236"/>
      <c r="H1044" s="236"/>
      <c r="I1044" s="236"/>
      <c r="J1044" s="236"/>
      <c r="K1044" s="236"/>
      <c r="L1044" s="236"/>
    </row>
    <row r="1045" spans="7:12" x14ac:dyDescent="0.25">
      <c r="G1045" s="236"/>
      <c r="H1045" s="236"/>
      <c r="I1045" s="236"/>
      <c r="J1045" s="236"/>
      <c r="K1045" s="236"/>
      <c r="L1045" s="236"/>
    </row>
    <row r="1046" spans="7:12" x14ac:dyDescent="0.25">
      <c r="G1046" s="236"/>
      <c r="H1046" s="236"/>
      <c r="I1046" s="236"/>
      <c r="J1046" s="236"/>
      <c r="K1046" s="236"/>
      <c r="L1046" s="236"/>
    </row>
    <row r="1047" spans="7:12" x14ac:dyDescent="0.25">
      <c r="G1047" s="236"/>
      <c r="H1047" s="236"/>
      <c r="I1047" s="236"/>
      <c r="J1047" s="236"/>
      <c r="K1047" s="236"/>
      <c r="L1047" s="236"/>
    </row>
    <row r="1048" spans="7:12" x14ac:dyDescent="0.25">
      <c r="G1048" s="236"/>
      <c r="H1048" s="236"/>
      <c r="I1048" s="236"/>
      <c r="J1048" s="236"/>
      <c r="K1048" s="236"/>
      <c r="L1048" s="236"/>
    </row>
    <row r="1049" spans="7:12" x14ac:dyDescent="0.25">
      <c r="G1049" s="236"/>
      <c r="H1049" s="236"/>
      <c r="I1049" s="236"/>
      <c r="J1049" s="236"/>
      <c r="K1049" s="236"/>
      <c r="L1049" s="236"/>
    </row>
    <row r="1050" spans="7:12" x14ac:dyDescent="0.25">
      <c r="G1050" s="236"/>
      <c r="H1050" s="236"/>
      <c r="I1050" s="236"/>
      <c r="J1050" s="236"/>
      <c r="K1050" s="236"/>
      <c r="L1050" s="236"/>
    </row>
    <row r="1051" spans="7:12" x14ac:dyDescent="0.25">
      <c r="G1051" s="236"/>
      <c r="H1051" s="236"/>
      <c r="I1051" s="236"/>
      <c r="J1051" s="236"/>
      <c r="K1051" s="236"/>
      <c r="L1051" s="236"/>
    </row>
    <row r="1052" spans="7:12" x14ac:dyDescent="0.25">
      <c r="G1052" s="236"/>
      <c r="H1052" s="236"/>
      <c r="I1052" s="236"/>
      <c r="J1052" s="236"/>
      <c r="K1052" s="236"/>
      <c r="L1052" s="236"/>
    </row>
    <row r="1053" spans="7:12" x14ac:dyDescent="0.25">
      <c r="G1053" s="236"/>
      <c r="H1053" s="236"/>
      <c r="I1053" s="236"/>
      <c r="J1053" s="236"/>
      <c r="K1053" s="236"/>
      <c r="L1053" s="236"/>
    </row>
    <row r="1054" spans="7:12" x14ac:dyDescent="0.25">
      <c r="G1054" s="236"/>
      <c r="H1054" s="236"/>
      <c r="I1054" s="236"/>
      <c r="J1054" s="236"/>
      <c r="K1054" s="236"/>
      <c r="L1054" s="236"/>
    </row>
    <row r="1055" spans="7:12" x14ac:dyDescent="0.25">
      <c r="G1055" s="236"/>
      <c r="H1055" s="236"/>
      <c r="I1055" s="236"/>
      <c r="J1055" s="236"/>
      <c r="K1055" s="236"/>
      <c r="L1055" s="236"/>
    </row>
    <row r="1056" spans="7:12" x14ac:dyDescent="0.25">
      <c r="G1056" s="236"/>
      <c r="H1056" s="236"/>
      <c r="I1056" s="236"/>
      <c r="J1056" s="236"/>
      <c r="K1056" s="236"/>
      <c r="L1056" s="236"/>
    </row>
    <row r="1057" spans="7:12" x14ac:dyDescent="0.25">
      <c r="G1057" s="236"/>
      <c r="H1057" s="236"/>
      <c r="I1057" s="236"/>
      <c r="J1057" s="236"/>
      <c r="K1057" s="236"/>
      <c r="L1057" s="236"/>
    </row>
    <row r="1058" spans="7:12" x14ac:dyDescent="0.25">
      <c r="G1058" s="236"/>
      <c r="H1058" s="236"/>
      <c r="I1058" s="236"/>
      <c r="J1058" s="236"/>
      <c r="K1058" s="236"/>
      <c r="L1058" s="236"/>
    </row>
    <row r="1059" spans="7:12" x14ac:dyDescent="0.25">
      <c r="G1059" s="236"/>
      <c r="H1059" s="236"/>
      <c r="I1059" s="236"/>
      <c r="J1059" s="236"/>
      <c r="K1059" s="236"/>
      <c r="L1059" s="236"/>
    </row>
    <row r="1060" spans="7:12" x14ac:dyDescent="0.25">
      <c r="G1060" s="236"/>
      <c r="H1060" s="236"/>
      <c r="I1060" s="236"/>
      <c r="J1060" s="236"/>
      <c r="K1060" s="236"/>
      <c r="L1060" s="236"/>
    </row>
    <row r="1061" spans="7:12" x14ac:dyDescent="0.25">
      <c r="G1061" s="236"/>
      <c r="H1061" s="236"/>
      <c r="I1061" s="236"/>
      <c r="J1061" s="236"/>
      <c r="K1061" s="236"/>
      <c r="L1061" s="236"/>
    </row>
    <row r="1062" spans="7:12" x14ac:dyDescent="0.25">
      <c r="G1062" s="236"/>
      <c r="H1062" s="236"/>
      <c r="I1062" s="236"/>
      <c r="J1062" s="236"/>
      <c r="K1062" s="236"/>
      <c r="L1062" s="236"/>
    </row>
    <row r="1063" spans="7:12" x14ac:dyDescent="0.25">
      <c r="G1063" s="236"/>
      <c r="H1063" s="236"/>
      <c r="I1063" s="236"/>
      <c r="J1063" s="236"/>
      <c r="K1063" s="236"/>
      <c r="L1063" s="236"/>
    </row>
    <row r="1064" spans="7:12" x14ac:dyDescent="0.25">
      <c r="G1064" s="236"/>
      <c r="H1064" s="236"/>
      <c r="I1064" s="236"/>
      <c r="J1064" s="236"/>
      <c r="K1064" s="236"/>
      <c r="L1064" s="236"/>
    </row>
    <row r="1065" spans="7:12" x14ac:dyDescent="0.25">
      <c r="G1065" s="236"/>
      <c r="H1065" s="236"/>
      <c r="I1065" s="236"/>
      <c r="J1065" s="236"/>
      <c r="K1065" s="236"/>
      <c r="L1065" s="236"/>
    </row>
    <row r="1066" spans="7:12" x14ac:dyDescent="0.25">
      <c r="G1066" s="236"/>
      <c r="H1066" s="236"/>
      <c r="I1066" s="236"/>
      <c r="J1066" s="236"/>
      <c r="K1066" s="236"/>
      <c r="L1066" s="236"/>
    </row>
    <row r="1067" spans="7:12" x14ac:dyDescent="0.25">
      <c r="G1067" s="236"/>
      <c r="H1067" s="236"/>
      <c r="I1067" s="236"/>
      <c r="J1067" s="236"/>
      <c r="K1067" s="236"/>
      <c r="L1067" s="236"/>
    </row>
    <row r="1068" spans="7:12" x14ac:dyDescent="0.25">
      <c r="G1068" s="236"/>
      <c r="H1068" s="236"/>
      <c r="I1068" s="236"/>
      <c r="J1068" s="236"/>
      <c r="K1068" s="236"/>
      <c r="L1068" s="236"/>
    </row>
    <row r="1069" spans="7:12" x14ac:dyDescent="0.25">
      <c r="G1069" s="236"/>
      <c r="H1069" s="236"/>
      <c r="I1069" s="236"/>
      <c r="J1069" s="236"/>
      <c r="K1069" s="236"/>
      <c r="L1069" s="236"/>
    </row>
    <row r="1070" spans="7:12" x14ac:dyDescent="0.25">
      <c r="G1070" s="236"/>
      <c r="H1070" s="236"/>
      <c r="I1070" s="236"/>
      <c r="J1070" s="236"/>
      <c r="K1070" s="236"/>
      <c r="L1070" s="236"/>
    </row>
    <row r="1071" spans="7:12" x14ac:dyDescent="0.25">
      <c r="G1071" s="236"/>
      <c r="H1071" s="236"/>
      <c r="I1071" s="236"/>
      <c r="J1071" s="236"/>
      <c r="K1071" s="236"/>
      <c r="L1071" s="236"/>
    </row>
    <row r="1072" spans="7:12" x14ac:dyDescent="0.25">
      <c r="G1072" s="236"/>
      <c r="H1072" s="236"/>
      <c r="I1072" s="236"/>
      <c r="J1072" s="236"/>
      <c r="K1072" s="236"/>
      <c r="L1072" s="236"/>
    </row>
    <row r="1073" spans="7:12" x14ac:dyDescent="0.25">
      <c r="G1073" s="236"/>
      <c r="H1073" s="236"/>
      <c r="I1073" s="236"/>
      <c r="J1073" s="236"/>
      <c r="K1073" s="236"/>
      <c r="L1073" s="236"/>
    </row>
    <row r="1074" spans="7:12" x14ac:dyDescent="0.25">
      <c r="G1074" s="236"/>
      <c r="H1074" s="236"/>
      <c r="I1074" s="236"/>
      <c r="J1074" s="236"/>
      <c r="K1074" s="236"/>
      <c r="L1074" s="236"/>
    </row>
    <row r="1075" spans="7:12" x14ac:dyDescent="0.25">
      <c r="G1075" s="236"/>
      <c r="H1075" s="236"/>
      <c r="I1075" s="236"/>
      <c r="J1075" s="236"/>
      <c r="K1075" s="236"/>
      <c r="L1075" s="236"/>
    </row>
    <row r="1076" spans="7:12" x14ac:dyDescent="0.25">
      <c r="G1076" s="236"/>
      <c r="H1076" s="236"/>
      <c r="I1076" s="236"/>
      <c r="J1076" s="236"/>
      <c r="K1076" s="236"/>
      <c r="L1076" s="236"/>
    </row>
    <row r="1077" spans="7:12" x14ac:dyDescent="0.25">
      <c r="G1077" s="236"/>
      <c r="H1077" s="236"/>
      <c r="I1077" s="236"/>
      <c r="J1077" s="236"/>
      <c r="K1077" s="236"/>
      <c r="L1077" s="236"/>
    </row>
    <row r="1078" spans="7:12" x14ac:dyDescent="0.25">
      <c r="G1078" s="236"/>
      <c r="H1078" s="236"/>
      <c r="I1078" s="236"/>
      <c r="J1078" s="236"/>
      <c r="K1078" s="236"/>
      <c r="L1078" s="236"/>
    </row>
    <row r="1079" spans="7:12" x14ac:dyDescent="0.25">
      <c r="G1079" s="236"/>
      <c r="H1079" s="236"/>
      <c r="I1079" s="236"/>
      <c r="J1079" s="236"/>
      <c r="K1079" s="236"/>
      <c r="L1079" s="236"/>
    </row>
    <row r="1080" spans="7:12" x14ac:dyDescent="0.25">
      <c r="G1080" s="236"/>
      <c r="H1080" s="236"/>
      <c r="I1080" s="236"/>
      <c r="J1080" s="236"/>
      <c r="K1080" s="236"/>
      <c r="L1080" s="236"/>
    </row>
    <row r="1081" spans="7:12" x14ac:dyDescent="0.25">
      <c r="G1081" s="236"/>
      <c r="H1081" s="236"/>
      <c r="I1081" s="236"/>
      <c r="J1081" s="236"/>
      <c r="K1081" s="236"/>
      <c r="L1081" s="236"/>
    </row>
    <row r="1082" spans="7:12" x14ac:dyDescent="0.25">
      <c r="G1082" s="236"/>
      <c r="H1082" s="236"/>
      <c r="I1082" s="236"/>
      <c r="J1082" s="236"/>
      <c r="K1082" s="236"/>
      <c r="L1082" s="236"/>
    </row>
    <row r="1083" spans="7:12" x14ac:dyDescent="0.25">
      <c r="G1083" s="236"/>
      <c r="H1083" s="236"/>
      <c r="I1083" s="236"/>
      <c r="J1083" s="236"/>
      <c r="K1083" s="236"/>
      <c r="L1083" s="236"/>
    </row>
    <row r="1084" spans="7:12" x14ac:dyDescent="0.25">
      <c r="G1084" s="236"/>
      <c r="H1084" s="236"/>
      <c r="I1084" s="236"/>
      <c r="J1084" s="236"/>
      <c r="K1084" s="236"/>
      <c r="L1084" s="236"/>
    </row>
    <row r="1085" spans="7:12" x14ac:dyDescent="0.25">
      <c r="G1085" s="236"/>
      <c r="H1085" s="236"/>
      <c r="I1085" s="236"/>
      <c r="J1085" s="236"/>
      <c r="K1085" s="236"/>
      <c r="L1085" s="236"/>
    </row>
    <row r="1086" spans="7:12" x14ac:dyDescent="0.25">
      <c r="G1086" s="236"/>
      <c r="H1086" s="236"/>
      <c r="I1086" s="236"/>
      <c r="J1086" s="236"/>
      <c r="K1086" s="236"/>
      <c r="L1086" s="236"/>
    </row>
    <row r="1087" spans="7:12" x14ac:dyDescent="0.25">
      <c r="G1087" s="236"/>
      <c r="H1087" s="236"/>
      <c r="I1087" s="236"/>
      <c r="J1087" s="236"/>
      <c r="K1087" s="236"/>
      <c r="L1087" s="236"/>
    </row>
    <row r="1088" spans="7:12" x14ac:dyDescent="0.25">
      <c r="G1088" s="236"/>
      <c r="H1088" s="236"/>
      <c r="I1088" s="236"/>
      <c r="J1088" s="236"/>
      <c r="K1088" s="236"/>
      <c r="L1088" s="236"/>
    </row>
    <row r="1089" spans="7:12" x14ac:dyDescent="0.25">
      <c r="G1089" s="236"/>
      <c r="H1089" s="236"/>
      <c r="I1089" s="236"/>
      <c r="J1089" s="236"/>
      <c r="K1089" s="236"/>
      <c r="L1089" s="236"/>
    </row>
    <row r="1090" spans="7:12" x14ac:dyDescent="0.25">
      <c r="G1090" s="236"/>
      <c r="H1090" s="236"/>
      <c r="I1090" s="236"/>
      <c r="J1090" s="236"/>
      <c r="K1090" s="236"/>
      <c r="L1090" s="236"/>
    </row>
    <row r="1091" spans="7:12" x14ac:dyDescent="0.25">
      <c r="G1091" s="236"/>
      <c r="H1091" s="236"/>
      <c r="I1091" s="236"/>
      <c r="J1091" s="236"/>
      <c r="K1091" s="236"/>
      <c r="L1091" s="236"/>
    </row>
    <row r="1092" spans="7:12" x14ac:dyDescent="0.25">
      <c r="G1092" s="236"/>
      <c r="H1092" s="236"/>
      <c r="I1092" s="236"/>
      <c r="J1092" s="236"/>
      <c r="K1092" s="236"/>
      <c r="L1092" s="236"/>
    </row>
    <row r="1093" spans="7:12" x14ac:dyDescent="0.25">
      <c r="G1093" s="236"/>
      <c r="H1093" s="236"/>
      <c r="I1093" s="236"/>
      <c r="J1093" s="236"/>
      <c r="K1093" s="236"/>
      <c r="L1093" s="236"/>
    </row>
    <row r="1094" spans="7:12" x14ac:dyDescent="0.25">
      <c r="G1094" s="236"/>
      <c r="H1094" s="236"/>
      <c r="I1094" s="236"/>
      <c r="J1094" s="236"/>
      <c r="K1094" s="236"/>
      <c r="L1094" s="236"/>
    </row>
    <row r="1095" spans="7:12" x14ac:dyDescent="0.25">
      <c r="G1095" s="236"/>
      <c r="H1095" s="236"/>
      <c r="I1095" s="236"/>
      <c r="J1095" s="236"/>
      <c r="K1095" s="236"/>
      <c r="L1095" s="236"/>
    </row>
    <row r="1096" spans="7:12" x14ac:dyDescent="0.25">
      <c r="G1096" s="236"/>
      <c r="H1096" s="236"/>
      <c r="I1096" s="236"/>
      <c r="J1096" s="236"/>
      <c r="K1096" s="236"/>
      <c r="L1096" s="236"/>
    </row>
    <row r="1097" spans="7:12" x14ac:dyDescent="0.25">
      <c r="G1097" s="236"/>
      <c r="H1097" s="236"/>
      <c r="I1097" s="236"/>
      <c r="J1097" s="236"/>
      <c r="K1097" s="236"/>
      <c r="L1097" s="236"/>
    </row>
    <row r="1098" spans="7:12" x14ac:dyDescent="0.25">
      <c r="G1098" s="236"/>
      <c r="H1098" s="236"/>
      <c r="I1098" s="236"/>
      <c r="J1098" s="236"/>
      <c r="K1098" s="236"/>
      <c r="L1098" s="236"/>
    </row>
    <row r="1099" spans="7:12" x14ac:dyDescent="0.25">
      <c r="G1099" s="236"/>
      <c r="H1099" s="236"/>
      <c r="I1099" s="236"/>
      <c r="J1099" s="236"/>
      <c r="K1099" s="236"/>
      <c r="L1099" s="236"/>
    </row>
    <row r="1100" spans="7:12" x14ac:dyDescent="0.25">
      <c r="G1100" s="236"/>
      <c r="H1100" s="236"/>
      <c r="I1100" s="236"/>
      <c r="J1100" s="236"/>
      <c r="K1100" s="236"/>
      <c r="L1100" s="236"/>
    </row>
    <row r="1101" spans="7:12" x14ac:dyDescent="0.25">
      <c r="G1101" s="236"/>
      <c r="H1101" s="236"/>
      <c r="I1101" s="236"/>
      <c r="J1101" s="236"/>
      <c r="K1101" s="236"/>
      <c r="L1101" s="236"/>
    </row>
    <row r="1102" spans="7:12" x14ac:dyDescent="0.25">
      <c r="G1102" s="236"/>
      <c r="H1102" s="236"/>
      <c r="I1102" s="236"/>
      <c r="J1102" s="236"/>
      <c r="K1102" s="236"/>
      <c r="L1102" s="236"/>
    </row>
    <row r="1103" spans="7:12" x14ac:dyDescent="0.25">
      <c r="G1103" s="236"/>
      <c r="H1103" s="236"/>
      <c r="I1103" s="236"/>
      <c r="J1103" s="236"/>
      <c r="K1103" s="236"/>
      <c r="L1103" s="236"/>
    </row>
    <row r="1104" spans="7:12" x14ac:dyDescent="0.25">
      <c r="G1104" s="236"/>
      <c r="H1104" s="236"/>
      <c r="I1104" s="236"/>
      <c r="J1104" s="236"/>
      <c r="K1104" s="236"/>
      <c r="L1104" s="236"/>
    </row>
    <row r="1105" spans="7:12" x14ac:dyDescent="0.25">
      <c r="G1105" s="236"/>
      <c r="H1105" s="236"/>
      <c r="I1105" s="236"/>
      <c r="J1105" s="236"/>
      <c r="K1105" s="236"/>
      <c r="L1105" s="236"/>
    </row>
    <row r="1106" spans="7:12" x14ac:dyDescent="0.25">
      <c r="G1106" s="236"/>
      <c r="H1106" s="236"/>
      <c r="I1106" s="236"/>
      <c r="J1106" s="236"/>
      <c r="K1106" s="236"/>
      <c r="L1106" s="236"/>
    </row>
    <row r="1107" spans="7:12" x14ac:dyDescent="0.25">
      <c r="G1107" s="236"/>
      <c r="H1107" s="236"/>
      <c r="I1107" s="236"/>
      <c r="J1107" s="236"/>
      <c r="K1107" s="236"/>
      <c r="L1107" s="236"/>
    </row>
    <row r="1108" spans="7:12" x14ac:dyDescent="0.25">
      <c r="G1108" s="236"/>
      <c r="H1108" s="236"/>
      <c r="I1108" s="236"/>
      <c r="J1108" s="236"/>
      <c r="K1108" s="236"/>
      <c r="L1108" s="236"/>
    </row>
    <row r="1109" spans="7:12" x14ac:dyDescent="0.25">
      <c r="G1109" s="236"/>
      <c r="H1109" s="236"/>
      <c r="I1109" s="236"/>
      <c r="J1109" s="236"/>
      <c r="K1109" s="236"/>
      <c r="L1109" s="236"/>
    </row>
    <row r="1110" spans="7:12" x14ac:dyDescent="0.25">
      <c r="G1110" s="236"/>
      <c r="H1110" s="236"/>
      <c r="I1110" s="236"/>
      <c r="J1110" s="236"/>
      <c r="K1110" s="236"/>
      <c r="L1110" s="236"/>
    </row>
    <row r="1111" spans="7:12" x14ac:dyDescent="0.25">
      <c r="G1111" s="236"/>
      <c r="H1111" s="236"/>
      <c r="I1111" s="236"/>
      <c r="J1111" s="236"/>
      <c r="K1111" s="236"/>
      <c r="L1111" s="236"/>
    </row>
    <row r="1112" spans="7:12" x14ac:dyDescent="0.25">
      <c r="G1112" s="236"/>
      <c r="H1112" s="236"/>
      <c r="I1112" s="236"/>
      <c r="J1112" s="236"/>
      <c r="K1112" s="236"/>
      <c r="L1112" s="236"/>
    </row>
    <row r="1113" spans="7:12" x14ac:dyDescent="0.25">
      <c r="G1113" s="236"/>
      <c r="H1113" s="236"/>
      <c r="I1113" s="236"/>
      <c r="J1113" s="236"/>
      <c r="K1113" s="236"/>
      <c r="L1113" s="236"/>
    </row>
    <row r="1114" spans="7:12" x14ac:dyDescent="0.25">
      <c r="G1114" s="236"/>
      <c r="H1114" s="236"/>
      <c r="I1114" s="236"/>
      <c r="J1114" s="236"/>
      <c r="K1114" s="236"/>
      <c r="L1114" s="236"/>
    </row>
    <row r="1115" spans="7:12" x14ac:dyDescent="0.25">
      <c r="G1115" s="236"/>
      <c r="H1115" s="236"/>
      <c r="I1115" s="236"/>
      <c r="J1115" s="236"/>
      <c r="K1115" s="236"/>
      <c r="L1115" s="236"/>
    </row>
    <row r="1116" spans="7:12" x14ac:dyDescent="0.25">
      <c r="G1116" s="236"/>
      <c r="H1116" s="236"/>
      <c r="I1116" s="236"/>
      <c r="J1116" s="236"/>
      <c r="K1116" s="236"/>
      <c r="L1116" s="236"/>
    </row>
    <row r="1117" spans="7:12" x14ac:dyDescent="0.25">
      <c r="G1117" s="236"/>
      <c r="H1117" s="236"/>
      <c r="I1117" s="236"/>
      <c r="J1117" s="236"/>
      <c r="K1117" s="236"/>
      <c r="L1117" s="236"/>
    </row>
    <row r="1118" spans="7:12" x14ac:dyDescent="0.25">
      <c r="G1118" s="236"/>
      <c r="H1118" s="236"/>
      <c r="I1118" s="236"/>
      <c r="J1118" s="236"/>
      <c r="K1118" s="236"/>
      <c r="L1118" s="236"/>
    </row>
    <row r="1119" spans="7:12" x14ac:dyDescent="0.25">
      <c r="G1119" s="236"/>
      <c r="H1119" s="236"/>
      <c r="I1119" s="236"/>
      <c r="J1119" s="236"/>
      <c r="K1119" s="236"/>
      <c r="L1119" s="236"/>
    </row>
    <row r="1120" spans="7:12" x14ac:dyDescent="0.25">
      <c r="G1120" s="236"/>
      <c r="H1120" s="236"/>
      <c r="I1120" s="236"/>
      <c r="J1120" s="236"/>
      <c r="K1120" s="236"/>
      <c r="L1120" s="236"/>
    </row>
    <row r="1121" spans="7:12" x14ac:dyDescent="0.25">
      <c r="G1121" s="236"/>
      <c r="H1121" s="236"/>
      <c r="I1121" s="236"/>
      <c r="J1121" s="236"/>
      <c r="K1121" s="236"/>
      <c r="L1121" s="236"/>
    </row>
    <row r="1122" spans="7:12" x14ac:dyDescent="0.25">
      <c r="G1122" s="236"/>
      <c r="H1122" s="236"/>
      <c r="I1122" s="236"/>
      <c r="J1122" s="236"/>
      <c r="K1122" s="236"/>
      <c r="L1122" s="236"/>
    </row>
    <row r="1123" spans="7:12" x14ac:dyDescent="0.25">
      <c r="G1123" s="236"/>
      <c r="H1123" s="236"/>
      <c r="I1123" s="236"/>
      <c r="J1123" s="236"/>
      <c r="K1123" s="236"/>
      <c r="L1123" s="236"/>
    </row>
    <row r="1124" spans="7:12" x14ac:dyDescent="0.25">
      <c r="G1124" s="236"/>
      <c r="H1124" s="236"/>
      <c r="I1124" s="236"/>
      <c r="J1124" s="236"/>
      <c r="K1124" s="236"/>
      <c r="L1124" s="236"/>
    </row>
    <row r="1125" spans="7:12" x14ac:dyDescent="0.25">
      <c r="G1125" s="236"/>
      <c r="H1125" s="236"/>
      <c r="I1125" s="236"/>
      <c r="J1125" s="236"/>
      <c r="K1125" s="236"/>
      <c r="L1125" s="236"/>
    </row>
    <row r="1126" spans="7:12" x14ac:dyDescent="0.25">
      <c r="G1126" s="236"/>
      <c r="H1126" s="236"/>
      <c r="I1126" s="236"/>
      <c r="J1126" s="236"/>
      <c r="K1126" s="236"/>
      <c r="L1126" s="236"/>
    </row>
    <row r="1127" spans="7:12" x14ac:dyDescent="0.25">
      <c r="G1127" s="236"/>
      <c r="H1127" s="236"/>
      <c r="I1127" s="236"/>
      <c r="J1127" s="236"/>
      <c r="K1127" s="236"/>
      <c r="L1127" s="236"/>
    </row>
    <row r="1128" spans="7:12" x14ac:dyDescent="0.25">
      <c r="G1128" s="236"/>
      <c r="H1128" s="236"/>
      <c r="I1128" s="236"/>
      <c r="J1128" s="236"/>
      <c r="K1128" s="236"/>
      <c r="L1128" s="236"/>
    </row>
    <row r="1129" spans="7:12" x14ac:dyDescent="0.25">
      <c r="G1129" s="236"/>
      <c r="H1129" s="236"/>
      <c r="I1129" s="236"/>
      <c r="J1129" s="236"/>
      <c r="K1129" s="236"/>
      <c r="L1129" s="236"/>
    </row>
    <row r="1130" spans="7:12" x14ac:dyDescent="0.25">
      <c r="G1130" s="236"/>
      <c r="H1130" s="236"/>
      <c r="I1130" s="236"/>
      <c r="J1130" s="236"/>
      <c r="K1130" s="236"/>
      <c r="L1130" s="236"/>
    </row>
    <row r="1131" spans="7:12" x14ac:dyDescent="0.25">
      <c r="G1131" s="236"/>
      <c r="H1131" s="236"/>
      <c r="I1131" s="236"/>
      <c r="J1131" s="236"/>
      <c r="K1131" s="236"/>
      <c r="L1131" s="236"/>
    </row>
    <row r="1132" spans="7:12" x14ac:dyDescent="0.25">
      <c r="G1132" s="236"/>
      <c r="H1132" s="236"/>
      <c r="I1132" s="236"/>
      <c r="J1132" s="236"/>
      <c r="K1132" s="236"/>
      <c r="L1132" s="236"/>
    </row>
    <row r="1133" spans="7:12" x14ac:dyDescent="0.25">
      <c r="G1133" s="236"/>
      <c r="H1133" s="236"/>
      <c r="I1133" s="236"/>
      <c r="J1133" s="236"/>
      <c r="K1133" s="236"/>
      <c r="L1133" s="236"/>
    </row>
    <row r="1134" spans="7:12" x14ac:dyDescent="0.25">
      <c r="G1134" s="236"/>
      <c r="H1134" s="236"/>
      <c r="I1134" s="236"/>
      <c r="J1134" s="236"/>
      <c r="K1134" s="236"/>
      <c r="L1134" s="236"/>
    </row>
    <row r="1135" spans="7:12" x14ac:dyDescent="0.25">
      <c r="G1135" s="236"/>
      <c r="H1135" s="236"/>
      <c r="I1135" s="236"/>
      <c r="J1135" s="236"/>
      <c r="K1135" s="236"/>
      <c r="L1135" s="236"/>
    </row>
    <row r="1136" spans="7:12" x14ac:dyDescent="0.25">
      <c r="G1136" s="236"/>
      <c r="H1136" s="236"/>
      <c r="I1136" s="236"/>
      <c r="J1136" s="236"/>
      <c r="K1136" s="236"/>
      <c r="L1136" s="236"/>
    </row>
    <row r="1137" spans="7:12" x14ac:dyDescent="0.25">
      <c r="G1137" s="236"/>
      <c r="H1137" s="236"/>
      <c r="I1137" s="236"/>
      <c r="J1137" s="236"/>
      <c r="K1137" s="236"/>
      <c r="L1137" s="236"/>
    </row>
    <row r="1138" spans="7:12" x14ac:dyDescent="0.25">
      <c r="G1138" s="236"/>
      <c r="H1138" s="236"/>
      <c r="I1138" s="236"/>
      <c r="J1138" s="236"/>
      <c r="K1138" s="236"/>
      <c r="L1138" s="236"/>
    </row>
    <row r="1139" spans="7:12" x14ac:dyDescent="0.25">
      <c r="G1139" s="236"/>
      <c r="H1139" s="236"/>
      <c r="I1139" s="236"/>
      <c r="J1139" s="236"/>
      <c r="K1139" s="236"/>
      <c r="L1139" s="236"/>
    </row>
    <row r="1140" spans="7:12" x14ac:dyDescent="0.25">
      <c r="G1140" s="236"/>
      <c r="H1140" s="236"/>
      <c r="I1140" s="236"/>
      <c r="J1140" s="236"/>
      <c r="K1140" s="236"/>
      <c r="L1140" s="236"/>
    </row>
    <row r="1141" spans="7:12" x14ac:dyDescent="0.25">
      <c r="G1141" s="236"/>
      <c r="H1141" s="236"/>
      <c r="I1141" s="236"/>
      <c r="J1141" s="236"/>
      <c r="K1141" s="236"/>
      <c r="L1141" s="236"/>
    </row>
    <row r="1142" spans="7:12" x14ac:dyDescent="0.25">
      <c r="G1142" s="236"/>
      <c r="H1142" s="236"/>
      <c r="I1142" s="236"/>
      <c r="J1142" s="236"/>
      <c r="K1142" s="236"/>
      <c r="L1142" s="236"/>
    </row>
    <row r="1143" spans="7:12" x14ac:dyDescent="0.25">
      <c r="G1143" s="236"/>
      <c r="H1143" s="236"/>
      <c r="I1143" s="236"/>
      <c r="J1143" s="236"/>
      <c r="K1143" s="236"/>
      <c r="L1143" s="236"/>
    </row>
    <row r="1144" spans="7:12" x14ac:dyDescent="0.25">
      <c r="G1144" s="236"/>
      <c r="H1144" s="236"/>
      <c r="I1144" s="236"/>
      <c r="J1144" s="236"/>
      <c r="K1144" s="236"/>
      <c r="L1144" s="236"/>
    </row>
    <row r="1145" spans="7:12" x14ac:dyDescent="0.25">
      <c r="G1145" s="236"/>
      <c r="H1145" s="236"/>
      <c r="I1145" s="236"/>
      <c r="J1145" s="236"/>
      <c r="K1145" s="236"/>
      <c r="L1145" s="236"/>
    </row>
    <row r="1146" spans="7:12" x14ac:dyDescent="0.25">
      <c r="G1146" s="236"/>
      <c r="H1146" s="236"/>
      <c r="I1146" s="236"/>
      <c r="J1146" s="236"/>
      <c r="K1146" s="236"/>
      <c r="L1146" s="236"/>
    </row>
    <row r="1147" spans="7:12" x14ac:dyDescent="0.25">
      <c r="G1147" s="236"/>
      <c r="H1147" s="236"/>
      <c r="I1147" s="236"/>
      <c r="J1147" s="236"/>
      <c r="K1147" s="236"/>
      <c r="L1147" s="236"/>
    </row>
    <row r="1148" spans="7:12" x14ac:dyDescent="0.25">
      <c r="G1148" s="236"/>
      <c r="H1148" s="236"/>
      <c r="I1148" s="236"/>
      <c r="J1148" s="236"/>
      <c r="K1148" s="236"/>
      <c r="L1148" s="236"/>
    </row>
    <row r="1149" spans="7:12" x14ac:dyDescent="0.25">
      <c r="G1149" s="236"/>
      <c r="H1149" s="236"/>
      <c r="I1149" s="236"/>
      <c r="J1149" s="236"/>
      <c r="K1149" s="236"/>
      <c r="L1149" s="236"/>
    </row>
    <row r="1150" spans="7:12" x14ac:dyDescent="0.25">
      <c r="G1150" s="236"/>
      <c r="H1150" s="236"/>
      <c r="I1150" s="236"/>
      <c r="J1150" s="236"/>
      <c r="K1150" s="236"/>
      <c r="L1150" s="236"/>
    </row>
    <row r="1151" spans="7:12" x14ac:dyDescent="0.25">
      <c r="G1151" s="236"/>
      <c r="H1151" s="236"/>
      <c r="I1151" s="236"/>
      <c r="J1151" s="236"/>
      <c r="K1151" s="236"/>
      <c r="L1151" s="236"/>
    </row>
    <row r="1152" spans="7:12" x14ac:dyDescent="0.25">
      <c r="G1152" s="236"/>
      <c r="H1152" s="236"/>
      <c r="I1152" s="236"/>
      <c r="J1152" s="236"/>
      <c r="K1152" s="236"/>
      <c r="L1152" s="236"/>
    </row>
    <row r="1153" spans="7:12" x14ac:dyDescent="0.25">
      <c r="G1153" s="236"/>
      <c r="H1153" s="236"/>
      <c r="I1153" s="236"/>
      <c r="J1153" s="236"/>
      <c r="K1153" s="236"/>
      <c r="L1153" s="236"/>
    </row>
    <row r="1154" spans="7:12" x14ac:dyDescent="0.25">
      <c r="G1154" s="236"/>
      <c r="H1154" s="236"/>
      <c r="I1154" s="236"/>
      <c r="J1154" s="236"/>
      <c r="K1154" s="236"/>
      <c r="L1154" s="236"/>
    </row>
    <row r="1155" spans="7:12" x14ac:dyDescent="0.25">
      <c r="G1155" s="236"/>
      <c r="H1155" s="236"/>
      <c r="I1155" s="236"/>
      <c r="J1155" s="236"/>
      <c r="K1155" s="236"/>
      <c r="L1155" s="236"/>
    </row>
    <row r="1156" spans="7:12" x14ac:dyDescent="0.25">
      <c r="G1156" s="236"/>
      <c r="H1156" s="236"/>
      <c r="I1156" s="236"/>
      <c r="J1156" s="236"/>
      <c r="K1156" s="236"/>
      <c r="L1156" s="236"/>
    </row>
    <row r="1157" spans="7:12" x14ac:dyDescent="0.25">
      <c r="G1157" s="236"/>
      <c r="H1157" s="236"/>
      <c r="I1157" s="236"/>
      <c r="J1157" s="236"/>
      <c r="K1157" s="236"/>
      <c r="L1157" s="236"/>
    </row>
    <row r="1158" spans="7:12" x14ac:dyDescent="0.25">
      <c r="G1158" s="236"/>
      <c r="H1158" s="236"/>
      <c r="I1158" s="236"/>
      <c r="J1158" s="236"/>
      <c r="K1158" s="236"/>
      <c r="L1158" s="236"/>
    </row>
    <row r="1159" spans="7:12" x14ac:dyDescent="0.25">
      <c r="G1159" s="236"/>
      <c r="H1159" s="236"/>
      <c r="I1159" s="236"/>
      <c r="J1159" s="236"/>
      <c r="K1159" s="236"/>
      <c r="L1159" s="236"/>
    </row>
    <row r="1160" spans="7:12" x14ac:dyDescent="0.25">
      <c r="G1160" s="236"/>
      <c r="H1160" s="236"/>
      <c r="I1160" s="236"/>
      <c r="J1160" s="236"/>
      <c r="K1160" s="236"/>
      <c r="L1160" s="236"/>
    </row>
    <row r="1161" spans="7:12" x14ac:dyDescent="0.25">
      <c r="G1161" s="236"/>
      <c r="H1161" s="236"/>
      <c r="I1161" s="236"/>
      <c r="J1161" s="236"/>
      <c r="K1161" s="236"/>
      <c r="L1161" s="236"/>
    </row>
    <row r="1162" spans="7:12" x14ac:dyDescent="0.25">
      <c r="G1162" s="236"/>
      <c r="H1162" s="236"/>
      <c r="I1162" s="236"/>
      <c r="J1162" s="236"/>
      <c r="K1162" s="236"/>
      <c r="L1162" s="236"/>
    </row>
    <row r="1163" spans="7:12" x14ac:dyDescent="0.25">
      <c r="G1163" s="236"/>
      <c r="H1163" s="236"/>
      <c r="I1163" s="236"/>
      <c r="J1163" s="236"/>
      <c r="K1163" s="236"/>
      <c r="L1163" s="236"/>
    </row>
    <row r="1164" spans="7:12" x14ac:dyDescent="0.25">
      <c r="G1164" s="236"/>
      <c r="H1164" s="236"/>
      <c r="I1164" s="236"/>
      <c r="J1164" s="236"/>
      <c r="K1164" s="236"/>
      <c r="L1164" s="236"/>
    </row>
    <row r="1165" spans="7:12" x14ac:dyDescent="0.25">
      <c r="G1165" s="236"/>
      <c r="H1165" s="236"/>
      <c r="I1165" s="236"/>
      <c r="J1165" s="236"/>
      <c r="K1165" s="236"/>
      <c r="L1165" s="236"/>
    </row>
    <row r="1166" spans="7:12" x14ac:dyDescent="0.25">
      <c r="G1166" s="236"/>
      <c r="H1166" s="236"/>
      <c r="I1166" s="236"/>
      <c r="J1166" s="236"/>
      <c r="K1166" s="236"/>
      <c r="L1166" s="236"/>
    </row>
    <row r="1167" spans="7:12" x14ac:dyDescent="0.25">
      <c r="G1167" s="236"/>
      <c r="H1167" s="236"/>
      <c r="I1167" s="236"/>
      <c r="J1167" s="236"/>
      <c r="K1167" s="236"/>
      <c r="L1167" s="236"/>
    </row>
    <row r="1168" spans="7:12" x14ac:dyDescent="0.25">
      <c r="G1168" s="236"/>
      <c r="H1168" s="236"/>
      <c r="I1168" s="236"/>
      <c r="J1168" s="236"/>
      <c r="K1168" s="236"/>
      <c r="L1168" s="236"/>
    </row>
    <row r="1169" spans="7:12" x14ac:dyDescent="0.25">
      <c r="G1169" s="236"/>
      <c r="H1169" s="236"/>
      <c r="I1169" s="236"/>
      <c r="J1169" s="236"/>
      <c r="K1169" s="236"/>
      <c r="L1169" s="236"/>
    </row>
    <row r="1170" spans="7:12" x14ac:dyDescent="0.25">
      <c r="G1170" s="236"/>
      <c r="H1170" s="236"/>
      <c r="I1170" s="236"/>
      <c r="J1170" s="236"/>
      <c r="K1170" s="236"/>
      <c r="L1170" s="236"/>
    </row>
    <row r="1171" spans="7:12" x14ac:dyDescent="0.25">
      <c r="G1171" s="236"/>
      <c r="H1171" s="236"/>
      <c r="I1171" s="236"/>
      <c r="J1171" s="236"/>
      <c r="K1171" s="236"/>
      <c r="L1171" s="236"/>
    </row>
    <row r="1172" spans="7:12" x14ac:dyDescent="0.25">
      <c r="G1172" s="236"/>
      <c r="H1172" s="236"/>
      <c r="I1172" s="236"/>
      <c r="J1172" s="236"/>
      <c r="K1172" s="236"/>
      <c r="L1172" s="236"/>
    </row>
    <row r="1173" spans="7:12" x14ac:dyDescent="0.25">
      <c r="G1173" s="236"/>
      <c r="H1173" s="236"/>
      <c r="I1173" s="236"/>
      <c r="J1173" s="236"/>
      <c r="K1173" s="236"/>
      <c r="L1173" s="236"/>
    </row>
    <row r="1174" spans="7:12" x14ac:dyDescent="0.25">
      <c r="G1174" s="236"/>
      <c r="H1174" s="236"/>
      <c r="I1174" s="236"/>
      <c r="J1174" s="236"/>
      <c r="K1174" s="236"/>
      <c r="L1174" s="236"/>
    </row>
    <row r="1175" spans="7:12" x14ac:dyDescent="0.25">
      <c r="G1175" s="236"/>
      <c r="H1175" s="236"/>
      <c r="I1175" s="236"/>
      <c r="J1175" s="236"/>
      <c r="K1175" s="236"/>
      <c r="L1175" s="236"/>
    </row>
    <row r="1176" spans="7:12" x14ac:dyDescent="0.25">
      <c r="G1176" s="236"/>
      <c r="H1176" s="236"/>
      <c r="I1176" s="236"/>
      <c r="J1176" s="236"/>
      <c r="K1176" s="236"/>
      <c r="L1176" s="236"/>
    </row>
    <row r="1177" spans="7:12" x14ac:dyDescent="0.25">
      <c r="G1177" s="236"/>
      <c r="H1177" s="236"/>
      <c r="I1177" s="236"/>
      <c r="J1177" s="236"/>
      <c r="K1177" s="236"/>
      <c r="L1177" s="236"/>
    </row>
    <row r="1178" spans="7:12" x14ac:dyDescent="0.25">
      <c r="G1178" s="236"/>
      <c r="H1178" s="236"/>
      <c r="I1178" s="236"/>
      <c r="J1178" s="236"/>
      <c r="K1178" s="236"/>
      <c r="L1178" s="236"/>
    </row>
    <row r="1179" spans="7:12" x14ac:dyDescent="0.25">
      <c r="G1179" s="236"/>
      <c r="H1179" s="236"/>
      <c r="I1179" s="236"/>
      <c r="J1179" s="236"/>
      <c r="K1179" s="236"/>
      <c r="L1179" s="236"/>
    </row>
    <row r="1180" spans="7:12" x14ac:dyDescent="0.25">
      <c r="G1180" s="236"/>
      <c r="H1180" s="236"/>
      <c r="I1180" s="236"/>
      <c r="J1180" s="236"/>
      <c r="K1180" s="236"/>
      <c r="L1180" s="236"/>
    </row>
    <row r="1181" spans="7:12" x14ac:dyDescent="0.25">
      <c r="G1181" s="236"/>
      <c r="H1181" s="236"/>
      <c r="I1181" s="236"/>
      <c r="J1181" s="236"/>
      <c r="K1181" s="236"/>
      <c r="L1181" s="236"/>
    </row>
    <row r="1182" spans="7:12" x14ac:dyDescent="0.25">
      <c r="G1182" s="236"/>
      <c r="H1182" s="236"/>
      <c r="I1182" s="236"/>
      <c r="J1182" s="236"/>
      <c r="K1182" s="236"/>
      <c r="L1182" s="236"/>
    </row>
    <row r="1183" spans="7:12" x14ac:dyDescent="0.25">
      <c r="G1183" s="236"/>
      <c r="H1183" s="236"/>
      <c r="I1183" s="236"/>
      <c r="J1183" s="236"/>
      <c r="K1183" s="236"/>
      <c r="L1183" s="236"/>
    </row>
    <row r="1184" spans="7:12" x14ac:dyDescent="0.25">
      <c r="G1184" s="236"/>
      <c r="H1184" s="236"/>
      <c r="I1184" s="236"/>
      <c r="J1184" s="236"/>
      <c r="K1184" s="236"/>
      <c r="L1184" s="236"/>
    </row>
    <row r="1185" spans="7:12" x14ac:dyDescent="0.25">
      <c r="G1185" s="236"/>
      <c r="H1185" s="236"/>
      <c r="I1185" s="236"/>
      <c r="J1185" s="236"/>
      <c r="K1185" s="236"/>
      <c r="L1185" s="236"/>
    </row>
    <row r="1186" spans="7:12" x14ac:dyDescent="0.25">
      <c r="G1186" s="236"/>
      <c r="H1186" s="236"/>
      <c r="I1186" s="236"/>
      <c r="J1186" s="236"/>
      <c r="K1186" s="236"/>
      <c r="L1186" s="236"/>
    </row>
    <row r="1187" spans="7:12" x14ac:dyDescent="0.25">
      <c r="G1187" s="236"/>
      <c r="H1187" s="236"/>
      <c r="I1187" s="236"/>
      <c r="J1187" s="236"/>
      <c r="K1187" s="236"/>
      <c r="L1187" s="236"/>
    </row>
    <row r="1188" spans="7:12" x14ac:dyDescent="0.25">
      <c r="G1188" s="236"/>
      <c r="H1188" s="236"/>
      <c r="I1188" s="236"/>
      <c r="J1188" s="236"/>
      <c r="K1188" s="236"/>
      <c r="L1188" s="236"/>
    </row>
    <row r="1189" spans="7:12" x14ac:dyDescent="0.25">
      <c r="G1189" s="236"/>
      <c r="H1189" s="236"/>
      <c r="I1189" s="236"/>
      <c r="J1189" s="236"/>
      <c r="K1189" s="236"/>
      <c r="L1189" s="236"/>
    </row>
    <row r="1190" spans="7:12" x14ac:dyDescent="0.25">
      <c r="G1190" s="236"/>
      <c r="H1190" s="236"/>
      <c r="I1190" s="236"/>
      <c r="J1190" s="236"/>
      <c r="K1190" s="236"/>
      <c r="L1190" s="236"/>
    </row>
    <row r="1191" spans="7:12" x14ac:dyDescent="0.25">
      <c r="G1191" s="236"/>
      <c r="H1191" s="236"/>
      <c r="I1191" s="236"/>
      <c r="J1191" s="236"/>
      <c r="K1191" s="236"/>
      <c r="L1191" s="236"/>
    </row>
    <row r="1192" spans="7:12" x14ac:dyDescent="0.25">
      <c r="G1192" s="236"/>
      <c r="H1192" s="236"/>
      <c r="I1192" s="236"/>
      <c r="J1192" s="236"/>
      <c r="K1192" s="236"/>
      <c r="L1192" s="236"/>
    </row>
    <row r="1193" spans="7:12" x14ac:dyDescent="0.25">
      <c r="G1193" s="236"/>
      <c r="H1193" s="236"/>
      <c r="I1193" s="236"/>
      <c r="J1193" s="236"/>
      <c r="K1193" s="236"/>
      <c r="L1193" s="236"/>
    </row>
    <row r="1194" spans="7:12" x14ac:dyDescent="0.25">
      <c r="G1194" s="236"/>
      <c r="H1194" s="236"/>
      <c r="I1194" s="236"/>
      <c r="J1194" s="236"/>
      <c r="K1194" s="236"/>
      <c r="L1194" s="236"/>
    </row>
    <row r="1195" spans="7:12" x14ac:dyDescent="0.25">
      <c r="G1195" s="236"/>
      <c r="H1195" s="236"/>
      <c r="I1195" s="236"/>
      <c r="J1195" s="236"/>
      <c r="K1195" s="236"/>
      <c r="L1195" s="236"/>
    </row>
    <row r="1196" spans="7:12" x14ac:dyDescent="0.25">
      <c r="G1196" s="236"/>
      <c r="H1196" s="236"/>
      <c r="I1196" s="236"/>
      <c r="J1196" s="236"/>
      <c r="K1196" s="236"/>
      <c r="L1196" s="236"/>
    </row>
    <row r="1197" spans="7:12" x14ac:dyDescent="0.25">
      <c r="G1197" s="236"/>
      <c r="H1197" s="236"/>
      <c r="I1197" s="236"/>
      <c r="J1197" s="236"/>
      <c r="K1197" s="236"/>
      <c r="L1197" s="236"/>
    </row>
    <row r="1198" spans="7:12" x14ac:dyDescent="0.25">
      <c r="G1198" s="236"/>
      <c r="H1198" s="236"/>
      <c r="I1198" s="236"/>
      <c r="J1198" s="236"/>
      <c r="K1198" s="236"/>
      <c r="L1198" s="236"/>
    </row>
    <row r="1199" spans="7:12" x14ac:dyDescent="0.25">
      <c r="G1199" s="236"/>
      <c r="H1199" s="236"/>
      <c r="I1199" s="236"/>
      <c r="J1199" s="236"/>
      <c r="K1199" s="236"/>
      <c r="L1199" s="236"/>
    </row>
    <row r="1200" spans="7:12" x14ac:dyDescent="0.25">
      <c r="G1200" s="236"/>
      <c r="H1200" s="236"/>
      <c r="I1200" s="236"/>
      <c r="J1200" s="236"/>
      <c r="K1200" s="236"/>
      <c r="L1200" s="236"/>
    </row>
    <row r="1201" spans="7:12" x14ac:dyDescent="0.25">
      <c r="G1201" s="236"/>
      <c r="H1201" s="236"/>
      <c r="I1201" s="236"/>
      <c r="J1201" s="236"/>
      <c r="K1201" s="236"/>
      <c r="L1201" s="236"/>
    </row>
    <row r="1202" spans="7:12" x14ac:dyDescent="0.25">
      <c r="G1202" s="236"/>
      <c r="H1202" s="236"/>
      <c r="I1202" s="236"/>
      <c r="J1202" s="236"/>
      <c r="K1202" s="236"/>
      <c r="L1202" s="236"/>
    </row>
    <row r="1203" spans="7:12" x14ac:dyDescent="0.25">
      <c r="G1203" s="236"/>
      <c r="H1203" s="236"/>
      <c r="I1203" s="236"/>
      <c r="J1203" s="236"/>
      <c r="K1203" s="236"/>
      <c r="L1203" s="236"/>
    </row>
    <row r="1204" spans="7:12" x14ac:dyDescent="0.25">
      <c r="G1204" s="236"/>
      <c r="H1204" s="236"/>
      <c r="I1204" s="236"/>
      <c r="J1204" s="236"/>
      <c r="K1204" s="236"/>
      <c r="L1204" s="236"/>
    </row>
    <row r="1205" spans="7:12" x14ac:dyDescent="0.25">
      <c r="G1205" s="236"/>
      <c r="H1205" s="236"/>
      <c r="I1205" s="236"/>
      <c r="J1205" s="236"/>
      <c r="K1205" s="236"/>
      <c r="L1205" s="236"/>
    </row>
    <row r="1206" spans="7:12" x14ac:dyDescent="0.25">
      <c r="G1206" s="236"/>
      <c r="H1206" s="236"/>
      <c r="I1206" s="236"/>
      <c r="J1206" s="236"/>
      <c r="K1206" s="236"/>
      <c r="L1206" s="236"/>
    </row>
    <row r="1207" spans="7:12" x14ac:dyDescent="0.25">
      <c r="G1207" s="236"/>
      <c r="H1207" s="236"/>
      <c r="I1207" s="236"/>
      <c r="J1207" s="236"/>
      <c r="K1207" s="236"/>
      <c r="L1207" s="236"/>
    </row>
    <row r="1208" spans="7:12" x14ac:dyDescent="0.25">
      <c r="G1208" s="236"/>
      <c r="H1208" s="236"/>
      <c r="I1208" s="236"/>
      <c r="J1208" s="236"/>
      <c r="K1208" s="236"/>
      <c r="L1208" s="236"/>
    </row>
    <row r="1209" spans="7:12" x14ac:dyDescent="0.25">
      <c r="G1209" s="236"/>
      <c r="H1209" s="236"/>
      <c r="I1209" s="236"/>
      <c r="J1209" s="236"/>
      <c r="K1209" s="236"/>
      <c r="L1209" s="236"/>
    </row>
    <row r="1210" spans="7:12" x14ac:dyDescent="0.25">
      <c r="G1210" s="236"/>
      <c r="H1210" s="236"/>
      <c r="I1210" s="236"/>
      <c r="J1210" s="236"/>
      <c r="K1210" s="236"/>
      <c r="L1210" s="236"/>
    </row>
    <row r="1211" spans="7:12" x14ac:dyDescent="0.25">
      <c r="G1211" s="236"/>
      <c r="H1211" s="236"/>
      <c r="I1211" s="236"/>
      <c r="J1211" s="236"/>
      <c r="K1211" s="236"/>
      <c r="L1211" s="236"/>
    </row>
    <row r="1212" spans="7:12" x14ac:dyDescent="0.25">
      <c r="G1212" s="236"/>
      <c r="H1212" s="236"/>
      <c r="I1212" s="236"/>
      <c r="J1212" s="236"/>
      <c r="K1212" s="236"/>
      <c r="L1212" s="236"/>
    </row>
    <row r="1213" spans="7:12" x14ac:dyDescent="0.25">
      <c r="G1213" s="236"/>
      <c r="H1213" s="236"/>
      <c r="I1213" s="236"/>
      <c r="J1213" s="236"/>
      <c r="K1213" s="236"/>
      <c r="L1213" s="236"/>
    </row>
    <row r="1214" spans="7:12" x14ac:dyDescent="0.25">
      <c r="G1214" s="236"/>
      <c r="H1214" s="236"/>
      <c r="I1214" s="236"/>
      <c r="J1214" s="236"/>
      <c r="K1214" s="236"/>
      <c r="L1214" s="236"/>
    </row>
    <row r="1215" spans="7:12" x14ac:dyDescent="0.25">
      <c r="G1215" s="236"/>
      <c r="H1215" s="236"/>
      <c r="I1215" s="236"/>
      <c r="J1215" s="236"/>
      <c r="K1215" s="236"/>
      <c r="L1215" s="236"/>
    </row>
    <row r="1216" spans="7:12" x14ac:dyDescent="0.25">
      <c r="G1216" s="236"/>
      <c r="H1216" s="236"/>
      <c r="I1216" s="236"/>
      <c r="J1216" s="236"/>
      <c r="K1216" s="236"/>
      <c r="L1216" s="236"/>
    </row>
    <row r="1217" spans="7:12" x14ac:dyDescent="0.25">
      <c r="G1217" s="236"/>
      <c r="H1217" s="236"/>
      <c r="I1217" s="236"/>
      <c r="J1217" s="236"/>
      <c r="K1217" s="236"/>
      <c r="L1217" s="236"/>
    </row>
    <row r="1218" spans="7:12" x14ac:dyDescent="0.25">
      <c r="G1218" s="236"/>
      <c r="H1218" s="236"/>
      <c r="I1218" s="236"/>
      <c r="J1218" s="236"/>
      <c r="K1218" s="236"/>
      <c r="L1218" s="236"/>
    </row>
    <row r="1219" spans="7:12" x14ac:dyDescent="0.25">
      <c r="G1219" s="236"/>
      <c r="H1219" s="236"/>
      <c r="I1219" s="236"/>
      <c r="J1219" s="236"/>
      <c r="K1219" s="236"/>
      <c r="L1219" s="236"/>
    </row>
    <row r="1220" spans="7:12" x14ac:dyDescent="0.25">
      <c r="G1220" s="236"/>
      <c r="H1220" s="236"/>
      <c r="I1220" s="236"/>
      <c r="J1220" s="236"/>
      <c r="K1220" s="236"/>
      <c r="L1220" s="236"/>
    </row>
    <row r="1221" spans="7:12" x14ac:dyDescent="0.25">
      <c r="G1221" s="236"/>
      <c r="H1221" s="236"/>
      <c r="I1221" s="236"/>
      <c r="J1221" s="236"/>
      <c r="K1221" s="236"/>
      <c r="L1221" s="236"/>
    </row>
    <row r="1222" spans="7:12" x14ac:dyDescent="0.25">
      <c r="G1222" s="236"/>
      <c r="H1222" s="236"/>
      <c r="I1222" s="236"/>
      <c r="J1222" s="236"/>
      <c r="K1222" s="236"/>
      <c r="L1222" s="236"/>
    </row>
    <row r="1223" spans="7:12" x14ac:dyDescent="0.25">
      <c r="G1223" s="236"/>
      <c r="H1223" s="236"/>
      <c r="I1223" s="236"/>
      <c r="J1223" s="236"/>
      <c r="K1223" s="236"/>
      <c r="L1223" s="236"/>
    </row>
    <row r="1224" spans="7:12" x14ac:dyDescent="0.25">
      <c r="G1224" s="236"/>
      <c r="H1224" s="236"/>
      <c r="I1224" s="236"/>
      <c r="J1224" s="236"/>
      <c r="K1224" s="236"/>
      <c r="L1224" s="236"/>
    </row>
    <row r="1225" spans="7:12" x14ac:dyDescent="0.25">
      <c r="G1225" s="236"/>
      <c r="H1225" s="236"/>
      <c r="I1225" s="236"/>
      <c r="J1225" s="236"/>
      <c r="K1225" s="236"/>
      <c r="L1225" s="236"/>
    </row>
    <row r="1226" spans="7:12" x14ac:dyDescent="0.25">
      <c r="G1226" s="236"/>
      <c r="H1226" s="236"/>
      <c r="I1226" s="236"/>
      <c r="J1226" s="236"/>
      <c r="K1226" s="236"/>
      <c r="L1226" s="236"/>
    </row>
    <row r="1227" spans="7:12" x14ac:dyDescent="0.25">
      <c r="G1227" s="236"/>
      <c r="H1227" s="236"/>
      <c r="I1227" s="236"/>
      <c r="J1227" s="236"/>
      <c r="K1227" s="236"/>
      <c r="L1227" s="236"/>
    </row>
    <row r="1228" spans="7:12" x14ac:dyDescent="0.25">
      <c r="G1228" s="236"/>
      <c r="H1228" s="236"/>
      <c r="I1228" s="236"/>
      <c r="J1228" s="236"/>
      <c r="K1228" s="236"/>
      <c r="L1228" s="236"/>
    </row>
    <row r="1229" spans="7:12" x14ac:dyDescent="0.25">
      <c r="G1229" s="236"/>
      <c r="H1229" s="236"/>
      <c r="I1229" s="236"/>
      <c r="J1229" s="236"/>
      <c r="K1229" s="236"/>
      <c r="L1229" s="236"/>
    </row>
    <row r="1230" spans="7:12" x14ac:dyDescent="0.25">
      <c r="G1230" s="236"/>
      <c r="H1230" s="236"/>
      <c r="I1230" s="236"/>
      <c r="J1230" s="236"/>
      <c r="K1230" s="236"/>
      <c r="L1230" s="236"/>
    </row>
    <row r="1231" spans="7:12" x14ac:dyDescent="0.25">
      <c r="G1231" s="236"/>
      <c r="H1231" s="236"/>
      <c r="I1231" s="236"/>
      <c r="J1231" s="236"/>
      <c r="K1231" s="236"/>
      <c r="L1231" s="236"/>
    </row>
    <row r="1232" spans="7:12" x14ac:dyDescent="0.25">
      <c r="G1232" s="236"/>
      <c r="H1232" s="236"/>
      <c r="I1232" s="236"/>
      <c r="J1232" s="236"/>
      <c r="K1232" s="236"/>
      <c r="L1232" s="236"/>
    </row>
    <row r="1233" spans="7:12" x14ac:dyDescent="0.25">
      <c r="G1233" s="236"/>
      <c r="H1233" s="236"/>
      <c r="I1233" s="236"/>
      <c r="J1233" s="236"/>
      <c r="K1233" s="236"/>
      <c r="L1233" s="236"/>
    </row>
    <row r="1234" spans="7:12" x14ac:dyDescent="0.25">
      <c r="G1234" s="236"/>
      <c r="H1234" s="236"/>
      <c r="I1234" s="236"/>
      <c r="J1234" s="236"/>
      <c r="K1234" s="236"/>
      <c r="L1234" s="236"/>
    </row>
    <row r="1235" spans="7:12" x14ac:dyDescent="0.25">
      <c r="G1235" s="236"/>
      <c r="H1235" s="236"/>
      <c r="I1235" s="236"/>
      <c r="J1235" s="236"/>
      <c r="K1235" s="236"/>
      <c r="L1235" s="236"/>
    </row>
    <row r="1236" spans="7:12" x14ac:dyDescent="0.25">
      <c r="G1236" s="236"/>
      <c r="H1236" s="236"/>
      <c r="I1236" s="236"/>
      <c r="J1236" s="236"/>
      <c r="K1236" s="236"/>
      <c r="L1236" s="236"/>
    </row>
    <row r="1237" spans="7:12" x14ac:dyDescent="0.25">
      <c r="G1237" s="236"/>
      <c r="H1237" s="236"/>
      <c r="I1237" s="236"/>
      <c r="J1237" s="236"/>
      <c r="K1237" s="236"/>
      <c r="L1237" s="236"/>
    </row>
    <row r="1238" spans="7:12" x14ac:dyDescent="0.25">
      <c r="G1238" s="236"/>
      <c r="H1238" s="236"/>
      <c r="I1238" s="236"/>
      <c r="J1238" s="236"/>
      <c r="K1238" s="236"/>
      <c r="L1238" s="236"/>
    </row>
    <row r="1239" spans="7:12" x14ac:dyDescent="0.25">
      <c r="G1239" s="236"/>
      <c r="H1239" s="236"/>
      <c r="I1239" s="236"/>
      <c r="J1239" s="236"/>
      <c r="K1239" s="236"/>
      <c r="L1239" s="236"/>
    </row>
    <row r="1240" spans="7:12" x14ac:dyDescent="0.25">
      <c r="G1240" s="236"/>
      <c r="H1240" s="236"/>
      <c r="I1240" s="236"/>
      <c r="J1240" s="236"/>
      <c r="K1240" s="236"/>
      <c r="L1240" s="236"/>
    </row>
    <row r="1241" spans="7:12" x14ac:dyDescent="0.25">
      <c r="G1241" s="236"/>
      <c r="H1241" s="236"/>
      <c r="I1241" s="236"/>
      <c r="J1241" s="236"/>
      <c r="K1241" s="236"/>
      <c r="L1241" s="236"/>
    </row>
    <row r="1242" spans="7:12" x14ac:dyDescent="0.25">
      <c r="G1242" s="236"/>
      <c r="H1242" s="236"/>
      <c r="I1242" s="236"/>
      <c r="J1242" s="236"/>
      <c r="K1242" s="236"/>
      <c r="L1242" s="236"/>
    </row>
    <row r="1243" spans="7:12" x14ac:dyDescent="0.25">
      <c r="G1243" s="236"/>
      <c r="H1243" s="236"/>
      <c r="I1243" s="236"/>
      <c r="J1243" s="236"/>
      <c r="K1243" s="236"/>
      <c r="L1243" s="236"/>
    </row>
    <row r="1244" spans="7:12" x14ac:dyDescent="0.25">
      <c r="G1244" s="236"/>
      <c r="H1244" s="236"/>
      <c r="I1244" s="236"/>
      <c r="J1244" s="236"/>
      <c r="K1244" s="236"/>
      <c r="L1244" s="236"/>
    </row>
    <row r="1245" spans="7:12" x14ac:dyDescent="0.25">
      <c r="G1245" s="236"/>
      <c r="H1245" s="236"/>
      <c r="I1245" s="236"/>
      <c r="J1245" s="236"/>
      <c r="K1245" s="236"/>
      <c r="L1245" s="236"/>
    </row>
    <row r="1246" spans="7:12" x14ac:dyDescent="0.25">
      <c r="G1246" s="236"/>
      <c r="H1246" s="236"/>
      <c r="I1246" s="236"/>
      <c r="J1246" s="236"/>
      <c r="K1246" s="236"/>
      <c r="L1246" s="236"/>
    </row>
    <row r="1247" spans="7:12" x14ac:dyDescent="0.25">
      <c r="G1247" s="236"/>
      <c r="H1247" s="236"/>
      <c r="I1247" s="236"/>
      <c r="J1247" s="236"/>
      <c r="K1247" s="236"/>
      <c r="L1247" s="236"/>
    </row>
    <row r="1248" spans="7:12" x14ac:dyDescent="0.25">
      <c r="G1248" s="236"/>
      <c r="H1248" s="236"/>
      <c r="I1248" s="236"/>
      <c r="J1248" s="236"/>
      <c r="K1248" s="236"/>
      <c r="L1248" s="236"/>
    </row>
    <row r="1249" spans="7:12" x14ac:dyDescent="0.25">
      <c r="G1249" s="236"/>
      <c r="H1249" s="236"/>
      <c r="I1249" s="236"/>
      <c r="J1249" s="236"/>
      <c r="K1249" s="236"/>
      <c r="L1249" s="236"/>
    </row>
    <row r="1250" spans="7:12" x14ac:dyDescent="0.25">
      <c r="G1250" s="236"/>
      <c r="H1250" s="236"/>
      <c r="I1250" s="236"/>
      <c r="J1250" s="236"/>
      <c r="K1250" s="236"/>
      <c r="L1250" s="236"/>
    </row>
    <row r="1251" spans="7:12" x14ac:dyDescent="0.25">
      <c r="G1251" s="236"/>
      <c r="H1251" s="236"/>
      <c r="I1251" s="236"/>
      <c r="J1251" s="236"/>
      <c r="K1251" s="236"/>
      <c r="L1251" s="236"/>
    </row>
    <row r="1252" spans="7:12" x14ac:dyDescent="0.25">
      <c r="G1252" s="236"/>
      <c r="H1252" s="236"/>
      <c r="I1252" s="236"/>
      <c r="J1252" s="236"/>
      <c r="K1252" s="236"/>
      <c r="L1252" s="236"/>
    </row>
    <row r="1253" spans="7:12" x14ac:dyDescent="0.25">
      <c r="G1253" s="236"/>
      <c r="H1253" s="236"/>
      <c r="I1253" s="236"/>
      <c r="J1253" s="236"/>
      <c r="K1253" s="236"/>
      <c r="L1253" s="236"/>
    </row>
    <row r="1254" spans="7:12" x14ac:dyDescent="0.25">
      <c r="G1254" s="236"/>
      <c r="H1254" s="236"/>
      <c r="I1254" s="236"/>
      <c r="J1254" s="236"/>
      <c r="K1254" s="236"/>
      <c r="L1254" s="236"/>
    </row>
    <row r="1255" spans="7:12" x14ac:dyDescent="0.25">
      <c r="G1255" s="236"/>
      <c r="H1255" s="236"/>
      <c r="I1255" s="236"/>
      <c r="J1255" s="236"/>
      <c r="K1255" s="236"/>
      <c r="L1255" s="236"/>
    </row>
    <row r="1256" spans="7:12" x14ac:dyDescent="0.25">
      <c r="G1256" s="236"/>
      <c r="H1256" s="236"/>
      <c r="I1256" s="236"/>
      <c r="J1256" s="236"/>
      <c r="K1256" s="236"/>
      <c r="L1256" s="236"/>
    </row>
    <row r="1257" spans="7:12" x14ac:dyDescent="0.25">
      <c r="G1257" s="236"/>
      <c r="H1257" s="236"/>
      <c r="I1257" s="236"/>
      <c r="J1257" s="236"/>
      <c r="K1257" s="236"/>
      <c r="L1257" s="236"/>
    </row>
    <row r="1258" spans="7:12" x14ac:dyDescent="0.25">
      <c r="G1258" s="236"/>
      <c r="H1258" s="236"/>
      <c r="I1258" s="236"/>
      <c r="J1258" s="236"/>
      <c r="K1258" s="236"/>
      <c r="L1258" s="236"/>
    </row>
    <row r="1259" spans="7:12" x14ac:dyDescent="0.25">
      <c r="G1259" s="236"/>
      <c r="H1259" s="236"/>
      <c r="I1259" s="236"/>
      <c r="J1259" s="236"/>
      <c r="K1259" s="236"/>
      <c r="L1259" s="236"/>
    </row>
    <row r="1260" spans="7:12" x14ac:dyDescent="0.25">
      <c r="G1260" s="236"/>
      <c r="H1260" s="236"/>
      <c r="I1260" s="236"/>
      <c r="J1260" s="236"/>
      <c r="K1260" s="236"/>
      <c r="L1260" s="236"/>
    </row>
    <row r="1261" spans="7:12" x14ac:dyDescent="0.25">
      <c r="G1261" s="236"/>
      <c r="H1261" s="236"/>
      <c r="I1261" s="236"/>
      <c r="J1261" s="236"/>
      <c r="K1261" s="236"/>
      <c r="L1261" s="236"/>
    </row>
    <row r="1262" spans="7:12" x14ac:dyDescent="0.25">
      <c r="G1262" s="236"/>
      <c r="H1262" s="236"/>
      <c r="I1262" s="236"/>
      <c r="J1262" s="236"/>
      <c r="K1262" s="236"/>
      <c r="L1262" s="236"/>
    </row>
    <row r="1263" spans="7:12" x14ac:dyDescent="0.25">
      <c r="G1263" s="236"/>
      <c r="H1263" s="236"/>
      <c r="I1263" s="236"/>
      <c r="J1263" s="236"/>
      <c r="K1263" s="236"/>
      <c r="L1263" s="236"/>
    </row>
    <row r="1264" spans="7:12" x14ac:dyDescent="0.25">
      <c r="G1264" s="236"/>
      <c r="H1264" s="236"/>
      <c r="I1264" s="236"/>
      <c r="J1264" s="236"/>
      <c r="K1264" s="236"/>
      <c r="L1264" s="236"/>
    </row>
    <row r="1265" spans="7:12" x14ac:dyDescent="0.25">
      <c r="G1265" s="236"/>
      <c r="H1265" s="236"/>
      <c r="I1265" s="236"/>
      <c r="J1265" s="236"/>
      <c r="K1265" s="236"/>
      <c r="L1265" s="236"/>
    </row>
    <row r="1266" spans="7:12" x14ac:dyDescent="0.25">
      <c r="G1266" s="236"/>
      <c r="H1266" s="236"/>
      <c r="I1266" s="236"/>
      <c r="J1266" s="236"/>
      <c r="K1266" s="236"/>
      <c r="L1266" s="236"/>
    </row>
    <row r="1267" spans="7:12" x14ac:dyDescent="0.25">
      <c r="G1267" s="236"/>
      <c r="H1267" s="236"/>
      <c r="I1267" s="236"/>
      <c r="J1267" s="236"/>
      <c r="K1267" s="236"/>
      <c r="L1267" s="236"/>
    </row>
    <row r="1268" spans="7:12" x14ac:dyDescent="0.25">
      <c r="G1268" s="236"/>
      <c r="H1268" s="236"/>
      <c r="I1268" s="236"/>
      <c r="J1268" s="236"/>
      <c r="K1268" s="236"/>
      <c r="L1268" s="236"/>
    </row>
    <row r="1269" spans="7:12" x14ac:dyDescent="0.25">
      <c r="G1269" s="236"/>
      <c r="H1269" s="236"/>
      <c r="I1269" s="236"/>
      <c r="J1269" s="236"/>
      <c r="K1269" s="236"/>
      <c r="L1269" s="236"/>
    </row>
    <row r="1270" spans="7:12" x14ac:dyDescent="0.25">
      <c r="G1270" s="236"/>
      <c r="H1270" s="236"/>
      <c r="I1270" s="236"/>
      <c r="J1270" s="236"/>
      <c r="K1270" s="236"/>
      <c r="L1270" s="236"/>
    </row>
    <row r="1271" spans="7:12" x14ac:dyDescent="0.25">
      <c r="G1271" s="236"/>
      <c r="H1271" s="236"/>
      <c r="I1271" s="236"/>
      <c r="J1271" s="236"/>
      <c r="K1271" s="236"/>
      <c r="L1271" s="236"/>
    </row>
    <row r="1272" spans="7:12" x14ac:dyDescent="0.25">
      <c r="G1272" s="236"/>
      <c r="H1272" s="236"/>
      <c r="I1272" s="236"/>
      <c r="J1272" s="236"/>
      <c r="K1272" s="236"/>
      <c r="L1272" s="236"/>
    </row>
    <row r="1273" spans="7:12" x14ac:dyDescent="0.25">
      <c r="G1273" s="236"/>
      <c r="H1273" s="236"/>
      <c r="I1273" s="236"/>
      <c r="J1273" s="236"/>
      <c r="K1273" s="236"/>
      <c r="L1273" s="236"/>
    </row>
    <row r="1274" spans="7:12" x14ac:dyDescent="0.25">
      <c r="G1274" s="236"/>
      <c r="H1274" s="236"/>
      <c r="I1274" s="236"/>
      <c r="J1274" s="236"/>
      <c r="K1274" s="236"/>
      <c r="L1274" s="236"/>
    </row>
    <row r="1275" spans="7:12" x14ac:dyDescent="0.25">
      <c r="G1275" s="236"/>
      <c r="H1275" s="236"/>
      <c r="I1275" s="236"/>
      <c r="J1275" s="236"/>
      <c r="K1275" s="236"/>
      <c r="L1275" s="236"/>
    </row>
    <row r="1276" spans="7:12" x14ac:dyDescent="0.25">
      <c r="G1276" s="236"/>
      <c r="H1276" s="236"/>
      <c r="I1276" s="236"/>
      <c r="J1276" s="236"/>
      <c r="K1276" s="236"/>
      <c r="L1276" s="236"/>
    </row>
    <row r="1277" spans="7:12" x14ac:dyDescent="0.25">
      <c r="G1277" s="236"/>
      <c r="H1277" s="236"/>
      <c r="I1277" s="236"/>
      <c r="J1277" s="236"/>
      <c r="K1277" s="236"/>
      <c r="L1277" s="236"/>
    </row>
    <row r="1278" spans="7:12" x14ac:dyDescent="0.25">
      <c r="G1278" s="236"/>
      <c r="H1278" s="236"/>
      <c r="I1278" s="236"/>
      <c r="J1278" s="236"/>
      <c r="K1278" s="236"/>
      <c r="L1278" s="236"/>
    </row>
    <row r="1279" spans="7:12" x14ac:dyDescent="0.25">
      <c r="G1279" s="236"/>
      <c r="H1279" s="236"/>
      <c r="I1279" s="236"/>
      <c r="J1279" s="236"/>
      <c r="K1279" s="236"/>
      <c r="L1279" s="236"/>
    </row>
    <row r="1280" spans="7:12" x14ac:dyDescent="0.25">
      <c r="G1280" s="236"/>
      <c r="H1280" s="236"/>
      <c r="I1280" s="236"/>
      <c r="J1280" s="236"/>
      <c r="K1280" s="236"/>
      <c r="L1280" s="236"/>
    </row>
    <row r="1281" spans="7:12" x14ac:dyDescent="0.25">
      <c r="G1281" s="236"/>
      <c r="H1281" s="236"/>
      <c r="I1281" s="236"/>
      <c r="J1281" s="236"/>
      <c r="K1281" s="236"/>
      <c r="L1281" s="236"/>
    </row>
    <row r="1282" spans="7:12" x14ac:dyDescent="0.25">
      <c r="G1282" s="236"/>
      <c r="H1282" s="236"/>
      <c r="I1282" s="236"/>
      <c r="J1282" s="236"/>
      <c r="K1282" s="236"/>
      <c r="L1282" s="236"/>
    </row>
    <row r="1283" spans="7:12" x14ac:dyDescent="0.25">
      <c r="G1283" s="236"/>
      <c r="H1283" s="236"/>
      <c r="I1283" s="236"/>
      <c r="J1283" s="236"/>
      <c r="K1283" s="236"/>
      <c r="L1283" s="236"/>
    </row>
    <row r="1284" spans="7:12" x14ac:dyDescent="0.25">
      <c r="G1284" s="236"/>
      <c r="H1284" s="236"/>
      <c r="I1284" s="236"/>
      <c r="J1284" s="236"/>
      <c r="K1284" s="236"/>
      <c r="L1284" s="236"/>
    </row>
    <row r="1285" spans="7:12" x14ac:dyDescent="0.25">
      <c r="G1285" s="236"/>
      <c r="H1285" s="236"/>
      <c r="I1285" s="236"/>
      <c r="J1285" s="236"/>
      <c r="K1285" s="236"/>
      <c r="L1285" s="236"/>
    </row>
    <row r="1286" spans="7:12" x14ac:dyDescent="0.25">
      <c r="G1286" s="236"/>
      <c r="H1286" s="236"/>
      <c r="I1286" s="236"/>
      <c r="J1286" s="236"/>
      <c r="K1286" s="236"/>
      <c r="L1286" s="236"/>
    </row>
    <row r="1287" spans="7:12" x14ac:dyDescent="0.25">
      <c r="G1287" s="236"/>
      <c r="H1287" s="236"/>
      <c r="I1287" s="236"/>
      <c r="J1287" s="236"/>
      <c r="K1287" s="236"/>
      <c r="L1287" s="236"/>
    </row>
    <row r="1288" spans="7:12" x14ac:dyDescent="0.25">
      <c r="G1288" s="236"/>
      <c r="H1288" s="236"/>
      <c r="I1288" s="236"/>
      <c r="J1288" s="236"/>
      <c r="K1288" s="236"/>
      <c r="L1288" s="236"/>
    </row>
    <row r="1289" spans="7:12" x14ac:dyDescent="0.25">
      <c r="G1289" s="236"/>
      <c r="H1289" s="236"/>
      <c r="I1289" s="236"/>
      <c r="J1289" s="236"/>
      <c r="K1289" s="236"/>
      <c r="L1289" s="236"/>
    </row>
    <row r="1290" spans="7:12" x14ac:dyDescent="0.25">
      <c r="G1290" s="236"/>
      <c r="H1290" s="236"/>
      <c r="I1290" s="236"/>
      <c r="J1290" s="236"/>
      <c r="K1290" s="236"/>
      <c r="L1290" s="236"/>
    </row>
    <row r="1291" spans="7:12" x14ac:dyDescent="0.25">
      <c r="G1291" s="236"/>
      <c r="H1291" s="236"/>
      <c r="I1291" s="236"/>
      <c r="J1291" s="236"/>
      <c r="K1291" s="236"/>
      <c r="L1291" s="236"/>
    </row>
    <row r="1292" spans="7:12" x14ac:dyDescent="0.25">
      <c r="G1292" s="236"/>
      <c r="H1292" s="236"/>
      <c r="I1292" s="236"/>
      <c r="J1292" s="236"/>
      <c r="K1292" s="236"/>
      <c r="L1292" s="236"/>
    </row>
    <row r="1293" spans="7:12" x14ac:dyDescent="0.25">
      <c r="G1293" s="236"/>
      <c r="H1293" s="236"/>
      <c r="I1293" s="236"/>
      <c r="J1293" s="236"/>
      <c r="K1293" s="236"/>
      <c r="L1293" s="236"/>
    </row>
    <row r="1294" spans="7:12" x14ac:dyDescent="0.25">
      <c r="G1294" s="236"/>
      <c r="H1294" s="236"/>
      <c r="I1294" s="236"/>
      <c r="J1294" s="236"/>
      <c r="K1294" s="236"/>
      <c r="L1294" s="236"/>
    </row>
    <row r="1295" spans="7:12" x14ac:dyDescent="0.25">
      <c r="G1295" s="236"/>
      <c r="H1295" s="236"/>
      <c r="I1295" s="236"/>
      <c r="J1295" s="236"/>
      <c r="K1295" s="236"/>
      <c r="L1295" s="236"/>
    </row>
    <row r="1296" spans="7:12" x14ac:dyDescent="0.25">
      <c r="G1296" s="236"/>
      <c r="H1296" s="236"/>
      <c r="I1296" s="236"/>
      <c r="J1296" s="236"/>
      <c r="K1296" s="236"/>
      <c r="L1296" s="236"/>
    </row>
    <row r="1297" spans="7:12" x14ac:dyDescent="0.25">
      <c r="G1297" s="236"/>
      <c r="H1297" s="236"/>
      <c r="I1297" s="236"/>
      <c r="J1297" s="236"/>
      <c r="K1297" s="236"/>
      <c r="L1297" s="236"/>
    </row>
    <row r="1298" spans="7:12" x14ac:dyDescent="0.25">
      <c r="G1298" s="236"/>
      <c r="H1298" s="236"/>
      <c r="I1298" s="236"/>
      <c r="J1298" s="236"/>
      <c r="K1298" s="236"/>
      <c r="L1298" s="236"/>
    </row>
    <row r="1299" spans="7:12" x14ac:dyDescent="0.25">
      <c r="G1299" s="236"/>
      <c r="H1299" s="236"/>
      <c r="I1299" s="236"/>
      <c r="J1299" s="236"/>
      <c r="K1299" s="236"/>
      <c r="L1299" s="236"/>
    </row>
    <row r="1300" spans="7:12" x14ac:dyDescent="0.25">
      <c r="G1300" s="236"/>
      <c r="H1300" s="236"/>
      <c r="I1300" s="236"/>
      <c r="J1300" s="236"/>
      <c r="K1300" s="236"/>
      <c r="L1300" s="236"/>
    </row>
    <row r="1301" spans="7:12" x14ac:dyDescent="0.25">
      <c r="G1301" s="236"/>
      <c r="H1301" s="236"/>
      <c r="I1301" s="236"/>
      <c r="J1301" s="236"/>
      <c r="K1301" s="236"/>
      <c r="L1301" s="236"/>
    </row>
    <row r="1302" spans="7:12" x14ac:dyDescent="0.25">
      <c r="G1302" s="236"/>
      <c r="H1302" s="236"/>
      <c r="I1302" s="236"/>
      <c r="J1302" s="236"/>
      <c r="K1302" s="236"/>
      <c r="L1302" s="236"/>
    </row>
    <row r="1303" spans="7:12" x14ac:dyDescent="0.25">
      <c r="G1303" s="236"/>
      <c r="H1303" s="236"/>
      <c r="I1303" s="236"/>
      <c r="J1303" s="236"/>
      <c r="K1303" s="236"/>
      <c r="L1303" s="236"/>
    </row>
    <row r="1304" spans="7:12" x14ac:dyDescent="0.25">
      <c r="G1304" s="236"/>
      <c r="H1304" s="236"/>
      <c r="I1304" s="236"/>
      <c r="J1304" s="236"/>
      <c r="K1304" s="236"/>
      <c r="L1304" s="236"/>
    </row>
    <row r="1305" spans="7:12" x14ac:dyDescent="0.25">
      <c r="G1305" s="236"/>
      <c r="H1305" s="236"/>
      <c r="I1305" s="236"/>
      <c r="J1305" s="236"/>
      <c r="K1305" s="236"/>
      <c r="L1305" s="236"/>
    </row>
    <row r="1306" spans="7:12" x14ac:dyDescent="0.25">
      <c r="G1306" s="236"/>
      <c r="H1306" s="236"/>
      <c r="I1306" s="236"/>
      <c r="J1306" s="236"/>
      <c r="K1306" s="236"/>
      <c r="L1306" s="236"/>
    </row>
    <row r="1307" spans="7:12" x14ac:dyDescent="0.25">
      <c r="G1307" s="236"/>
      <c r="H1307" s="236"/>
      <c r="I1307" s="236"/>
      <c r="J1307" s="236"/>
      <c r="K1307" s="236"/>
      <c r="L1307" s="236"/>
    </row>
    <row r="1308" spans="7:12" x14ac:dyDescent="0.25">
      <c r="G1308" s="236"/>
      <c r="H1308" s="236"/>
      <c r="I1308" s="236"/>
      <c r="J1308" s="236"/>
      <c r="K1308" s="236"/>
      <c r="L1308" s="236"/>
    </row>
    <row r="1309" spans="7:12" x14ac:dyDescent="0.25">
      <c r="G1309" s="236"/>
      <c r="H1309" s="236"/>
      <c r="I1309" s="236"/>
      <c r="J1309" s="236"/>
      <c r="K1309" s="236"/>
      <c r="L1309" s="236"/>
    </row>
    <row r="1310" spans="7:12" x14ac:dyDescent="0.25">
      <c r="G1310" s="236"/>
      <c r="H1310" s="236"/>
      <c r="I1310" s="236"/>
      <c r="J1310" s="236"/>
      <c r="K1310" s="236"/>
      <c r="L1310" s="236"/>
    </row>
    <row r="1311" spans="7:12" x14ac:dyDescent="0.25">
      <c r="G1311" s="236"/>
      <c r="H1311" s="236"/>
      <c r="I1311" s="236"/>
      <c r="J1311" s="236"/>
      <c r="K1311" s="236"/>
      <c r="L1311" s="236"/>
    </row>
    <row r="1312" spans="7:12" x14ac:dyDescent="0.25">
      <c r="G1312" s="236"/>
      <c r="H1312" s="236"/>
      <c r="I1312" s="236"/>
      <c r="J1312" s="236"/>
      <c r="K1312" s="236"/>
      <c r="L1312" s="236"/>
    </row>
    <row r="1313" spans="7:12" x14ac:dyDescent="0.25">
      <c r="G1313" s="236"/>
      <c r="H1313" s="236"/>
      <c r="I1313" s="236"/>
      <c r="J1313" s="236"/>
      <c r="K1313" s="236"/>
      <c r="L1313" s="236"/>
    </row>
    <row r="1314" spans="7:12" x14ac:dyDescent="0.25">
      <c r="G1314" s="236"/>
      <c r="H1314" s="236"/>
      <c r="I1314" s="236"/>
      <c r="J1314" s="236"/>
      <c r="K1314" s="236"/>
      <c r="L1314" s="236"/>
    </row>
    <row r="1315" spans="7:12" x14ac:dyDescent="0.25">
      <c r="G1315" s="236"/>
      <c r="H1315" s="236"/>
      <c r="I1315" s="236"/>
      <c r="J1315" s="236"/>
      <c r="K1315" s="236"/>
      <c r="L1315" s="236"/>
    </row>
    <row r="1316" spans="7:12" x14ac:dyDescent="0.25">
      <c r="G1316" s="236"/>
      <c r="H1316" s="236"/>
      <c r="I1316" s="236"/>
      <c r="J1316" s="236"/>
      <c r="K1316" s="236"/>
      <c r="L1316" s="236"/>
    </row>
    <row r="1317" spans="7:12" x14ac:dyDescent="0.25">
      <c r="G1317" s="236"/>
      <c r="H1317" s="236"/>
      <c r="I1317" s="236"/>
      <c r="J1317" s="236"/>
      <c r="K1317" s="236"/>
      <c r="L1317" s="236"/>
    </row>
    <row r="1318" spans="7:12" x14ac:dyDescent="0.25">
      <c r="G1318" s="236"/>
      <c r="H1318" s="236"/>
      <c r="I1318" s="236"/>
      <c r="J1318" s="236"/>
      <c r="K1318" s="236"/>
      <c r="L1318" s="236"/>
    </row>
    <row r="1319" spans="7:12" x14ac:dyDescent="0.25">
      <c r="G1319" s="236"/>
      <c r="H1319" s="236"/>
      <c r="I1319" s="236"/>
      <c r="J1319" s="236"/>
      <c r="K1319" s="236"/>
      <c r="L1319" s="236"/>
    </row>
    <row r="1320" spans="7:12" x14ac:dyDescent="0.25">
      <c r="G1320" s="236"/>
      <c r="H1320" s="236"/>
      <c r="I1320" s="236"/>
      <c r="J1320" s="236"/>
      <c r="K1320" s="236"/>
      <c r="L1320" s="236"/>
    </row>
    <row r="1321" spans="7:12" x14ac:dyDescent="0.25">
      <c r="G1321" s="236"/>
      <c r="H1321" s="236"/>
      <c r="I1321" s="236"/>
      <c r="J1321" s="236"/>
      <c r="K1321" s="236"/>
      <c r="L1321" s="236"/>
    </row>
    <row r="1322" spans="7:12" x14ac:dyDescent="0.25">
      <c r="G1322" s="236"/>
      <c r="H1322" s="236"/>
      <c r="I1322" s="236"/>
      <c r="J1322" s="236"/>
      <c r="K1322" s="236"/>
      <c r="L1322" s="236"/>
    </row>
    <row r="1323" spans="7:12" x14ac:dyDescent="0.25">
      <c r="G1323" s="236"/>
      <c r="H1323" s="236"/>
      <c r="I1323" s="236"/>
      <c r="J1323" s="236"/>
      <c r="K1323" s="236"/>
      <c r="L1323" s="236"/>
    </row>
    <row r="1324" spans="7:12" x14ac:dyDescent="0.25">
      <c r="G1324" s="236"/>
      <c r="H1324" s="236"/>
      <c r="I1324" s="236"/>
      <c r="J1324" s="236"/>
      <c r="K1324" s="236"/>
      <c r="L1324" s="236"/>
    </row>
    <row r="1325" spans="7:12" x14ac:dyDescent="0.25">
      <c r="G1325" s="236"/>
      <c r="H1325" s="236"/>
      <c r="I1325" s="236"/>
      <c r="J1325" s="236"/>
      <c r="K1325" s="236"/>
      <c r="L1325" s="236"/>
    </row>
    <row r="1326" spans="7:12" x14ac:dyDescent="0.25">
      <c r="G1326" s="236"/>
      <c r="H1326" s="236"/>
      <c r="I1326" s="236"/>
      <c r="J1326" s="236"/>
      <c r="K1326" s="236"/>
      <c r="L1326" s="236"/>
    </row>
    <row r="1327" spans="7:12" x14ac:dyDescent="0.25">
      <c r="G1327" s="236"/>
      <c r="H1327" s="236"/>
      <c r="I1327" s="236"/>
      <c r="J1327" s="236"/>
      <c r="K1327" s="236"/>
      <c r="L1327" s="236"/>
    </row>
    <row r="1328" spans="7:12" x14ac:dyDescent="0.25">
      <c r="G1328" s="236"/>
      <c r="H1328" s="236"/>
      <c r="I1328" s="236"/>
      <c r="J1328" s="236"/>
      <c r="K1328" s="236"/>
      <c r="L1328" s="236"/>
    </row>
    <row r="1329" spans="7:12" x14ac:dyDescent="0.25">
      <c r="G1329" s="236"/>
      <c r="H1329" s="236"/>
      <c r="I1329" s="236"/>
      <c r="J1329" s="236"/>
      <c r="K1329" s="236"/>
      <c r="L1329" s="236"/>
    </row>
    <row r="1330" spans="7:12" x14ac:dyDescent="0.25">
      <c r="G1330" s="236"/>
      <c r="H1330" s="236"/>
      <c r="I1330" s="236"/>
      <c r="J1330" s="236"/>
      <c r="K1330" s="236"/>
      <c r="L1330" s="236"/>
    </row>
    <row r="1331" spans="7:12" x14ac:dyDescent="0.25">
      <c r="G1331" s="236"/>
      <c r="H1331" s="236"/>
      <c r="I1331" s="236"/>
      <c r="J1331" s="236"/>
      <c r="K1331" s="236"/>
      <c r="L1331" s="236"/>
    </row>
    <row r="1332" spans="7:12" x14ac:dyDescent="0.25">
      <c r="G1332" s="236"/>
      <c r="H1332" s="236"/>
      <c r="I1332" s="236"/>
      <c r="J1332" s="236"/>
      <c r="K1332" s="236"/>
      <c r="L1332" s="236"/>
    </row>
    <row r="1333" spans="7:12" x14ac:dyDescent="0.25">
      <c r="G1333" s="236"/>
      <c r="H1333" s="236"/>
      <c r="I1333" s="236"/>
      <c r="J1333" s="236"/>
      <c r="K1333" s="236"/>
      <c r="L1333" s="236"/>
    </row>
    <row r="1334" spans="7:12" x14ac:dyDescent="0.25">
      <c r="G1334" s="236"/>
      <c r="H1334" s="236"/>
      <c r="I1334" s="236"/>
      <c r="J1334" s="236"/>
      <c r="K1334" s="236"/>
      <c r="L1334" s="236"/>
    </row>
    <row r="1335" spans="7:12" x14ac:dyDescent="0.25">
      <c r="G1335" s="236"/>
      <c r="H1335" s="236"/>
      <c r="I1335" s="236"/>
      <c r="J1335" s="236"/>
      <c r="K1335" s="236"/>
      <c r="L1335" s="236"/>
    </row>
    <row r="1336" spans="7:12" x14ac:dyDescent="0.25">
      <c r="G1336" s="236"/>
      <c r="H1336" s="236"/>
      <c r="I1336" s="236"/>
      <c r="J1336" s="236"/>
      <c r="K1336" s="236"/>
      <c r="L1336" s="236"/>
    </row>
    <row r="1337" spans="7:12" x14ac:dyDescent="0.25">
      <c r="G1337" s="236"/>
      <c r="H1337" s="236"/>
      <c r="I1337" s="236"/>
      <c r="J1337" s="236"/>
      <c r="K1337" s="236"/>
      <c r="L1337" s="236"/>
    </row>
    <row r="1338" spans="7:12" x14ac:dyDescent="0.25">
      <c r="G1338" s="236"/>
      <c r="H1338" s="236"/>
      <c r="I1338" s="236"/>
      <c r="J1338" s="236"/>
      <c r="K1338" s="236"/>
      <c r="L1338" s="236"/>
    </row>
    <row r="1339" spans="7:12" x14ac:dyDescent="0.25">
      <c r="G1339" s="236"/>
      <c r="H1339" s="236"/>
      <c r="I1339" s="236"/>
      <c r="J1339" s="236"/>
      <c r="K1339" s="236"/>
      <c r="L1339" s="236"/>
    </row>
    <row r="1340" spans="7:12" x14ac:dyDescent="0.25">
      <c r="G1340" s="236"/>
      <c r="H1340" s="236"/>
      <c r="I1340" s="236"/>
      <c r="J1340" s="236"/>
      <c r="K1340" s="236"/>
      <c r="L1340" s="236"/>
    </row>
    <row r="1341" spans="7:12" x14ac:dyDescent="0.25">
      <c r="G1341" s="236"/>
      <c r="H1341" s="236"/>
      <c r="I1341" s="236"/>
      <c r="J1341" s="236"/>
      <c r="K1341" s="236"/>
      <c r="L1341" s="236"/>
    </row>
    <row r="1342" spans="7:12" x14ac:dyDescent="0.25">
      <c r="G1342" s="236"/>
      <c r="H1342" s="236"/>
      <c r="I1342" s="236"/>
      <c r="J1342" s="236"/>
      <c r="K1342" s="236"/>
      <c r="L1342" s="236"/>
    </row>
    <row r="1343" spans="7:12" x14ac:dyDescent="0.25">
      <c r="G1343" s="236"/>
      <c r="H1343" s="236"/>
      <c r="I1343" s="236"/>
      <c r="J1343" s="236"/>
      <c r="K1343" s="236"/>
      <c r="L1343" s="236"/>
    </row>
    <row r="1344" spans="7:12" x14ac:dyDescent="0.25">
      <c r="G1344" s="236"/>
      <c r="H1344" s="236"/>
      <c r="I1344" s="236"/>
      <c r="J1344" s="236"/>
      <c r="K1344" s="236"/>
      <c r="L1344" s="236"/>
    </row>
    <row r="1345" spans="7:12" x14ac:dyDescent="0.25">
      <c r="G1345" s="236"/>
      <c r="H1345" s="236"/>
      <c r="I1345" s="236"/>
      <c r="J1345" s="236"/>
      <c r="K1345" s="236"/>
      <c r="L1345" s="236"/>
    </row>
    <row r="1346" spans="7:12" x14ac:dyDescent="0.25">
      <c r="G1346" s="236"/>
      <c r="H1346" s="236"/>
      <c r="I1346" s="236"/>
      <c r="J1346" s="236"/>
      <c r="K1346" s="236"/>
      <c r="L1346" s="236"/>
    </row>
    <row r="1347" spans="7:12" x14ac:dyDescent="0.25">
      <c r="G1347" s="236"/>
      <c r="H1347" s="236"/>
      <c r="I1347" s="236"/>
      <c r="J1347" s="236"/>
      <c r="K1347" s="236"/>
      <c r="L1347" s="236"/>
    </row>
    <row r="1348" spans="7:12" x14ac:dyDescent="0.25">
      <c r="G1348" s="236"/>
      <c r="H1348" s="236"/>
      <c r="I1348" s="236"/>
      <c r="J1348" s="236"/>
      <c r="K1348" s="236"/>
      <c r="L1348" s="236"/>
    </row>
    <row r="1349" spans="7:12" x14ac:dyDescent="0.25">
      <c r="G1349" s="236"/>
      <c r="H1349" s="236"/>
      <c r="I1349" s="236"/>
      <c r="J1349" s="236"/>
      <c r="K1349" s="236"/>
      <c r="L1349" s="236"/>
    </row>
    <row r="1350" spans="7:12" x14ac:dyDescent="0.25">
      <c r="G1350" s="236"/>
      <c r="H1350" s="236"/>
      <c r="I1350" s="236"/>
      <c r="J1350" s="236"/>
      <c r="K1350" s="236"/>
      <c r="L1350" s="236"/>
    </row>
    <row r="1351" spans="7:12" x14ac:dyDescent="0.25">
      <c r="G1351" s="236"/>
      <c r="H1351" s="236"/>
      <c r="I1351" s="236"/>
      <c r="J1351" s="236"/>
      <c r="K1351" s="236"/>
      <c r="L1351" s="236"/>
    </row>
    <row r="1352" spans="7:12" x14ac:dyDescent="0.25">
      <c r="G1352" s="236"/>
      <c r="H1352" s="236"/>
      <c r="I1352" s="236"/>
      <c r="J1352" s="236"/>
      <c r="K1352" s="236"/>
      <c r="L1352" s="236"/>
    </row>
    <row r="1353" spans="7:12" x14ac:dyDescent="0.25">
      <c r="G1353" s="236"/>
      <c r="H1353" s="236"/>
      <c r="I1353" s="236"/>
      <c r="J1353" s="236"/>
      <c r="K1353" s="236"/>
      <c r="L1353" s="236"/>
    </row>
    <row r="1354" spans="7:12" x14ac:dyDescent="0.25">
      <c r="G1354" s="236"/>
      <c r="H1354" s="236"/>
      <c r="I1354" s="236"/>
      <c r="J1354" s="236"/>
      <c r="K1354" s="236"/>
      <c r="L1354" s="236"/>
    </row>
    <row r="1355" spans="7:12" x14ac:dyDescent="0.25">
      <c r="G1355" s="236"/>
      <c r="H1355" s="236"/>
      <c r="I1355" s="236"/>
      <c r="J1355" s="236"/>
      <c r="K1355" s="236"/>
      <c r="L1355" s="236"/>
    </row>
    <row r="1356" spans="7:12" x14ac:dyDescent="0.25">
      <c r="G1356" s="236"/>
      <c r="H1356" s="236"/>
      <c r="I1356" s="236"/>
      <c r="J1356" s="236"/>
      <c r="K1356" s="236"/>
      <c r="L1356" s="236"/>
    </row>
    <row r="1357" spans="7:12" x14ac:dyDescent="0.25">
      <c r="G1357" s="236"/>
      <c r="H1357" s="236"/>
      <c r="I1357" s="236"/>
      <c r="J1357" s="236"/>
      <c r="K1357" s="236"/>
      <c r="L1357" s="236"/>
    </row>
    <row r="1358" spans="7:12" x14ac:dyDescent="0.25">
      <c r="G1358" s="236"/>
      <c r="H1358" s="236"/>
      <c r="I1358" s="236"/>
      <c r="J1358" s="236"/>
      <c r="K1358" s="236"/>
      <c r="L1358" s="236"/>
    </row>
    <row r="1359" spans="7:12" x14ac:dyDescent="0.25">
      <c r="G1359" s="236"/>
      <c r="H1359" s="236"/>
      <c r="I1359" s="236"/>
      <c r="J1359" s="236"/>
      <c r="K1359" s="236"/>
      <c r="L1359" s="236"/>
    </row>
    <row r="1360" spans="7:12" x14ac:dyDescent="0.25">
      <c r="G1360" s="236"/>
      <c r="H1360" s="236"/>
      <c r="I1360" s="236"/>
      <c r="J1360" s="236"/>
      <c r="K1360" s="236"/>
      <c r="L1360" s="236"/>
    </row>
    <row r="1361" spans="7:12" x14ac:dyDescent="0.25">
      <c r="G1361" s="236"/>
      <c r="H1361" s="236"/>
      <c r="I1361" s="236"/>
      <c r="J1361" s="236"/>
      <c r="K1361" s="236"/>
      <c r="L1361" s="236"/>
    </row>
    <row r="1362" spans="7:12" x14ac:dyDescent="0.25">
      <c r="G1362" s="236"/>
      <c r="H1362" s="236"/>
      <c r="I1362" s="236"/>
      <c r="J1362" s="236"/>
      <c r="K1362" s="236"/>
      <c r="L1362" s="236"/>
    </row>
    <row r="1363" spans="7:12" x14ac:dyDescent="0.25">
      <c r="G1363" s="236"/>
      <c r="H1363" s="236"/>
      <c r="I1363" s="236"/>
      <c r="J1363" s="236"/>
      <c r="K1363" s="236"/>
      <c r="L1363" s="236"/>
    </row>
    <row r="1364" spans="7:12" x14ac:dyDescent="0.25">
      <c r="G1364" s="236"/>
      <c r="H1364" s="236"/>
      <c r="I1364" s="236"/>
      <c r="J1364" s="236"/>
      <c r="K1364" s="236"/>
      <c r="L1364" s="236"/>
    </row>
    <row r="1365" spans="7:12" x14ac:dyDescent="0.25">
      <c r="G1365" s="236"/>
      <c r="H1365" s="236"/>
      <c r="I1365" s="236"/>
      <c r="J1365" s="236"/>
      <c r="K1365" s="236"/>
      <c r="L1365" s="236"/>
    </row>
    <row r="1366" spans="7:12" x14ac:dyDescent="0.25">
      <c r="G1366" s="236"/>
      <c r="H1366" s="236"/>
      <c r="I1366" s="236"/>
      <c r="J1366" s="236"/>
      <c r="K1366" s="236"/>
      <c r="L1366" s="236"/>
    </row>
    <row r="1367" spans="7:12" x14ac:dyDescent="0.25">
      <c r="G1367" s="236"/>
      <c r="H1367" s="236"/>
      <c r="I1367" s="236"/>
      <c r="J1367" s="236"/>
      <c r="K1367" s="236"/>
      <c r="L1367" s="236"/>
    </row>
    <row r="1368" spans="7:12" x14ac:dyDescent="0.25">
      <c r="G1368" s="236"/>
      <c r="H1368" s="236"/>
      <c r="I1368" s="236"/>
      <c r="J1368" s="236"/>
      <c r="K1368" s="236"/>
      <c r="L1368" s="236"/>
    </row>
    <row r="1369" spans="7:12" x14ac:dyDescent="0.25">
      <c r="G1369" s="236"/>
      <c r="H1369" s="236"/>
      <c r="I1369" s="236"/>
      <c r="J1369" s="236"/>
      <c r="K1369" s="236"/>
      <c r="L1369" s="236"/>
    </row>
    <row r="1370" spans="7:12" x14ac:dyDescent="0.25">
      <c r="G1370" s="236"/>
      <c r="H1370" s="236"/>
      <c r="I1370" s="236"/>
      <c r="J1370" s="236"/>
      <c r="K1370" s="236"/>
      <c r="L1370" s="236"/>
    </row>
    <row r="1371" spans="7:12" x14ac:dyDescent="0.25">
      <c r="G1371" s="236"/>
      <c r="H1371" s="236"/>
      <c r="I1371" s="236"/>
      <c r="J1371" s="236"/>
      <c r="K1371" s="236"/>
      <c r="L1371" s="236"/>
    </row>
    <row r="1372" spans="7:12" x14ac:dyDescent="0.25">
      <c r="G1372" s="236"/>
      <c r="H1372" s="236"/>
      <c r="I1372" s="236"/>
      <c r="J1372" s="236"/>
      <c r="K1372" s="236"/>
      <c r="L1372" s="236"/>
    </row>
    <row r="1373" spans="7:12" x14ac:dyDescent="0.25">
      <c r="G1373" s="236"/>
      <c r="H1373" s="236"/>
      <c r="I1373" s="236"/>
      <c r="J1373" s="236"/>
      <c r="K1373" s="236"/>
      <c r="L1373" s="236"/>
    </row>
    <row r="1374" spans="7:12" x14ac:dyDescent="0.25">
      <c r="G1374" s="236"/>
      <c r="H1374" s="236"/>
      <c r="I1374" s="236"/>
      <c r="J1374" s="236"/>
      <c r="K1374" s="236"/>
      <c r="L1374" s="236"/>
    </row>
    <row r="1375" spans="7:12" x14ac:dyDescent="0.25">
      <c r="G1375" s="236"/>
      <c r="H1375" s="236"/>
      <c r="I1375" s="236"/>
      <c r="J1375" s="236"/>
      <c r="K1375" s="236"/>
      <c r="L1375" s="236"/>
    </row>
    <row r="1376" spans="7:12" x14ac:dyDescent="0.25">
      <c r="G1376" s="236"/>
      <c r="H1376" s="236"/>
      <c r="I1376" s="236"/>
      <c r="J1376" s="236"/>
      <c r="K1376" s="236"/>
      <c r="L1376" s="236"/>
    </row>
    <row r="1377" spans="7:12" x14ac:dyDescent="0.25">
      <c r="G1377" s="236"/>
      <c r="H1377" s="236"/>
      <c r="I1377" s="236"/>
      <c r="J1377" s="236"/>
      <c r="K1377" s="236"/>
      <c r="L1377" s="236"/>
    </row>
    <row r="1378" spans="7:12" x14ac:dyDescent="0.25">
      <c r="G1378" s="236"/>
      <c r="H1378" s="236"/>
      <c r="I1378" s="236"/>
      <c r="J1378" s="236"/>
      <c r="K1378" s="236"/>
      <c r="L1378" s="236"/>
    </row>
    <row r="1379" spans="7:12" x14ac:dyDescent="0.25">
      <c r="G1379" s="236"/>
      <c r="H1379" s="236"/>
      <c r="I1379" s="236"/>
      <c r="J1379" s="236"/>
      <c r="K1379" s="236"/>
      <c r="L1379" s="236"/>
    </row>
    <row r="1380" spans="7:12" x14ac:dyDescent="0.25">
      <c r="G1380" s="236"/>
      <c r="H1380" s="236"/>
      <c r="I1380" s="236"/>
      <c r="J1380" s="236"/>
      <c r="K1380" s="236"/>
      <c r="L1380" s="236"/>
    </row>
    <row r="1381" spans="7:12" x14ac:dyDescent="0.25">
      <c r="G1381" s="236"/>
      <c r="H1381" s="236"/>
      <c r="I1381" s="236"/>
      <c r="J1381" s="236"/>
      <c r="K1381" s="236"/>
      <c r="L1381" s="236"/>
    </row>
    <row r="1382" spans="7:12" x14ac:dyDescent="0.25">
      <c r="G1382" s="236"/>
      <c r="H1382" s="236"/>
      <c r="I1382" s="236"/>
      <c r="J1382" s="236"/>
      <c r="K1382" s="236"/>
      <c r="L1382" s="236"/>
    </row>
    <row r="1383" spans="7:12" x14ac:dyDescent="0.25">
      <c r="G1383" s="236"/>
      <c r="H1383" s="236"/>
      <c r="I1383" s="236"/>
      <c r="J1383" s="236"/>
      <c r="K1383" s="236"/>
      <c r="L1383" s="236"/>
    </row>
    <row r="1384" spans="7:12" x14ac:dyDescent="0.25">
      <c r="G1384" s="236"/>
      <c r="H1384" s="236"/>
      <c r="I1384" s="236"/>
      <c r="J1384" s="236"/>
      <c r="K1384" s="236"/>
      <c r="L1384" s="236"/>
    </row>
    <row r="1385" spans="7:12" x14ac:dyDescent="0.25">
      <c r="G1385" s="236"/>
      <c r="H1385" s="236"/>
      <c r="I1385" s="236"/>
      <c r="J1385" s="236"/>
      <c r="K1385" s="236"/>
      <c r="L1385" s="236"/>
    </row>
    <row r="1386" spans="7:12" x14ac:dyDescent="0.25">
      <c r="G1386" s="236"/>
      <c r="H1386" s="236"/>
      <c r="I1386" s="236"/>
      <c r="J1386" s="236"/>
      <c r="K1386" s="236"/>
      <c r="L1386" s="236"/>
    </row>
    <row r="1387" spans="7:12" x14ac:dyDescent="0.25">
      <c r="G1387" s="236"/>
      <c r="H1387" s="236"/>
      <c r="I1387" s="236"/>
      <c r="J1387" s="236"/>
      <c r="K1387" s="236"/>
      <c r="L1387" s="236"/>
    </row>
    <row r="1388" spans="7:12" x14ac:dyDescent="0.25">
      <c r="G1388" s="236"/>
      <c r="H1388" s="236"/>
      <c r="I1388" s="236"/>
      <c r="J1388" s="236"/>
      <c r="K1388" s="236"/>
      <c r="L1388" s="236"/>
    </row>
    <row r="1389" spans="7:12" x14ac:dyDescent="0.25">
      <c r="G1389" s="236"/>
      <c r="H1389" s="236"/>
      <c r="I1389" s="236"/>
      <c r="J1389" s="236"/>
      <c r="K1389" s="236"/>
      <c r="L1389" s="236"/>
    </row>
    <row r="1390" spans="7:12" x14ac:dyDescent="0.25">
      <c r="G1390" s="236"/>
      <c r="H1390" s="236"/>
      <c r="I1390" s="236"/>
      <c r="J1390" s="236"/>
      <c r="K1390" s="236"/>
      <c r="L1390" s="236"/>
    </row>
    <row r="1391" spans="7:12" x14ac:dyDescent="0.25">
      <c r="G1391" s="236"/>
      <c r="H1391" s="236"/>
      <c r="I1391" s="236"/>
      <c r="J1391" s="236"/>
      <c r="K1391" s="236"/>
      <c r="L1391" s="236"/>
    </row>
    <row r="1392" spans="7:12" x14ac:dyDescent="0.25">
      <c r="G1392" s="236"/>
      <c r="H1392" s="236"/>
      <c r="I1392" s="236"/>
      <c r="J1392" s="236"/>
      <c r="K1392" s="236"/>
      <c r="L1392" s="236"/>
    </row>
    <row r="1393" spans="7:12" x14ac:dyDescent="0.25">
      <c r="G1393" s="236"/>
      <c r="H1393" s="236"/>
      <c r="I1393" s="236"/>
      <c r="J1393" s="236"/>
      <c r="K1393" s="236"/>
      <c r="L1393" s="236"/>
    </row>
    <row r="1394" spans="7:12" x14ac:dyDescent="0.25">
      <c r="G1394" s="236"/>
      <c r="H1394" s="236"/>
      <c r="I1394" s="236"/>
      <c r="J1394" s="236"/>
      <c r="K1394" s="236"/>
      <c r="L1394" s="236"/>
    </row>
    <row r="1395" spans="7:12" x14ac:dyDescent="0.25">
      <c r="G1395" s="236"/>
      <c r="H1395" s="236"/>
      <c r="I1395" s="236"/>
      <c r="J1395" s="236"/>
      <c r="K1395" s="236"/>
      <c r="L1395" s="236"/>
    </row>
    <row r="1396" spans="7:12" x14ac:dyDescent="0.25">
      <c r="G1396" s="236"/>
      <c r="H1396" s="236"/>
      <c r="I1396" s="236"/>
      <c r="J1396" s="236"/>
      <c r="K1396" s="236"/>
      <c r="L1396" s="236"/>
    </row>
    <row r="1397" spans="7:12" x14ac:dyDescent="0.25">
      <c r="G1397" s="236"/>
      <c r="H1397" s="236"/>
      <c r="I1397" s="236"/>
      <c r="J1397" s="236"/>
      <c r="K1397" s="236"/>
      <c r="L1397" s="236"/>
    </row>
    <row r="1398" spans="7:12" x14ac:dyDescent="0.25">
      <c r="G1398" s="236"/>
      <c r="H1398" s="236"/>
      <c r="I1398" s="236"/>
      <c r="J1398" s="236"/>
      <c r="K1398" s="236"/>
      <c r="L1398" s="236"/>
    </row>
    <row r="1399" spans="7:12" x14ac:dyDescent="0.25">
      <c r="G1399" s="236"/>
      <c r="H1399" s="236"/>
      <c r="I1399" s="236"/>
      <c r="J1399" s="236"/>
      <c r="K1399" s="236"/>
      <c r="L1399" s="236"/>
    </row>
    <row r="1400" spans="7:12" x14ac:dyDescent="0.25">
      <c r="G1400" s="236"/>
      <c r="H1400" s="236"/>
      <c r="I1400" s="236"/>
      <c r="J1400" s="236"/>
      <c r="K1400" s="236"/>
      <c r="L1400" s="236"/>
    </row>
    <row r="1401" spans="7:12" x14ac:dyDescent="0.25">
      <c r="G1401" s="236"/>
      <c r="H1401" s="236"/>
      <c r="I1401" s="236"/>
      <c r="J1401" s="236"/>
      <c r="K1401" s="236"/>
      <c r="L1401" s="236"/>
    </row>
    <row r="1402" spans="7:12" x14ac:dyDescent="0.25">
      <c r="G1402" s="236"/>
      <c r="H1402" s="236"/>
      <c r="I1402" s="236"/>
      <c r="J1402" s="236"/>
      <c r="K1402" s="236"/>
      <c r="L1402" s="236"/>
    </row>
    <row r="1403" spans="7:12" x14ac:dyDescent="0.25">
      <c r="G1403" s="236"/>
      <c r="H1403" s="236"/>
      <c r="I1403" s="236"/>
      <c r="J1403" s="236"/>
      <c r="K1403" s="236"/>
      <c r="L1403" s="236"/>
    </row>
    <row r="1404" spans="7:12" x14ac:dyDescent="0.25">
      <c r="G1404" s="236"/>
      <c r="H1404" s="236"/>
      <c r="I1404" s="236"/>
      <c r="J1404" s="236"/>
      <c r="K1404" s="236"/>
      <c r="L1404" s="236"/>
    </row>
    <row r="1405" spans="7:12" x14ac:dyDescent="0.25">
      <c r="G1405" s="236"/>
      <c r="H1405" s="236"/>
      <c r="I1405" s="236"/>
      <c r="J1405" s="236"/>
      <c r="K1405" s="236"/>
      <c r="L1405" s="236"/>
    </row>
    <row r="1406" spans="7:12" x14ac:dyDescent="0.25">
      <c r="G1406" s="236"/>
      <c r="H1406" s="236"/>
      <c r="I1406" s="236"/>
      <c r="J1406" s="236"/>
      <c r="K1406" s="236"/>
      <c r="L1406" s="236"/>
    </row>
    <row r="1407" spans="7:12" x14ac:dyDescent="0.25">
      <c r="G1407" s="236"/>
      <c r="H1407" s="236"/>
      <c r="I1407" s="236"/>
      <c r="J1407" s="236"/>
      <c r="K1407" s="236"/>
      <c r="L1407" s="236"/>
    </row>
    <row r="1408" spans="7:12" x14ac:dyDescent="0.25">
      <c r="G1408" s="236"/>
      <c r="H1408" s="236"/>
      <c r="I1408" s="236"/>
      <c r="J1408" s="236"/>
      <c r="K1408" s="236"/>
      <c r="L1408" s="236"/>
    </row>
    <row r="1409" spans="7:12" x14ac:dyDescent="0.25">
      <c r="G1409" s="236"/>
      <c r="H1409" s="236"/>
      <c r="I1409" s="236"/>
      <c r="J1409" s="236"/>
      <c r="K1409" s="236"/>
      <c r="L1409" s="236"/>
    </row>
    <row r="1410" spans="7:12" x14ac:dyDescent="0.25">
      <c r="G1410" s="236"/>
      <c r="H1410" s="236"/>
      <c r="I1410" s="236"/>
      <c r="J1410" s="236"/>
      <c r="K1410" s="236"/>
      <c r="L1410" s="236"/>
    </row>
    <row r="1411" spans="7:12" x14ac:dyDescent="0.25">
      <c r="G1411" s="236"/>
      <c r="H1411" s="236"/>
      <c r="I1411" s="236"/>
      <c r="J1411" s="236"/>
      <c r="K1411" s="236"/>
      <c r="L1411" s="236"/>
    </row>
    <row r="1412" spans="7:12" x14ac:dyDescent="0.25">
      <c r="G1412" s="236"/>
      <c r="H1412" s="236"/>
      <c r="I1412" s="236"/>
      <c r="J1412" s="236"/>
      <c r="K1412" s="236"/>
      <c r="L1412" s="236"/>
    </row>
    <row r="1413" spans="7:12" x14ac:dyDescent="0.25">
      <c r="G1413" s="236"/>
      <c r="H1413" s="236"/>
      <c r="I1413" s="236"/>
      <c r="J1413" s="236"/>
      <c r="K1413" s="236"/>
      <c r="L1413" s="236"/>
    </row>
    <row r="1414" spans="7:12" x14ac:dyDescent="0.25">
      <c r="G1414" s="236"/>
      <c r="H1414" s="236"/>
      <c r="I1414" s="236"/>
      <c r="J1414" s="236"/>
      <c r="K1414" s="236"/>
      <c r="L1414" s="236"/>
    </row>
    <row r="1415" spans="7:12" x14ac:dyDescent="0.25">
      <c r="G1415" s="236"/>
      <c r="H1415" s="236"/>
      <c r="I1415" s="236"/>
      <c r="J1415" s="236"/>
      <c r="K1415" s="236"/>
      <c r="L1415" s="236"/>
    </row>
    <row r="1416" spans="7:12" x14ac:dyDescent="0.25">
      <c r="G1416" s="236"/>
      <c r="H1416" s="236"/>
      <c r="I1416" s="236"/>
      <c r="J1416" s="236"/>
      <c r="K1416" s="236"/>
      <c r="L1416" s="236"/>
    </row>
    <row r="1417" spans="7:12" x14ac:dyDescent="0.25">
      <c r="G1417" s="236"/>
      <c r="H1417" s="236"/>
      <c r="I1417" s="236"/>
      <c r="J1417" s="236"/>
      <c r="K1417" s="236"/>
      <c r="L1417" s="236"/>
    </row>
    <row r="1418" spans="7:12" x14ac:dyDescent="0.25">
      <c r="G1418" s="236"/>
      <c r="H1418" s="236"/>
      <c r="I1418" s="236"/>
      <c r="J1418" s="236"/>
      <c r="K1418" s="236"/>
      <c r="L1418" s="236"/>
    </row>
    <row r="1419" spans="7:12" x14ac:dyDescent="0.25">
      <c r="G1419" s="236"/>
      <c r="H1419" s="236"/>
      <c r="I1419" s="236"/>
      <c r="J1419" s="236"/>
      <c r="K1419" s="236"/>
      <c r="L1419" s="236"/>
    </row>
    <row r="1420" spans="7:12" x14ac:dyDescent="0.25">
      <c r="G1420" s="236"/>
      <c r="H1420" s="236"/>
      <c r="I1420" s="236"/>
      <c r="J1420" s="236"/>
      <c r="K1420" s="236"/>
      <c r="L1420" s="236"/>
    </row>
    <row r="1421" spans="7:12" x14ac:dyDescent="0.25">
      <c r="G1421" s="236"/>
      <c r="H1421" s="236"/>
      <c r="I1421" s="236"/>
      <c r="J1421" s="236"/>
      <c r="K1421" s="236"/>
      <c r="L1421" s="236"/>
    </row>
    <row r="1422" spans="7:12" x14ac:dyDescent="0.25">
      <c r="G1422" s="236"/>
      <c r="H1422" s="236"/>
      <c r="I1422" s="236"/>
      <c r="J1422" s="236"/>
      <c r="K1422" s="236"/>
      <c r="L1422" s="236"/>
    </row>
    <row r="1423" spans="7:12" x14ac:dyDescent="0.25">
      <c r="G1423" s="236"/>
      <c r="H1423" s="236"/>
      <c r="I1423" s="236"/>
      <c r="J1423" s="236"/>
      <c r="K1423" s="236"/>
      <c r="L1423" s="236"/>
    </row>
    <row r="1424" spans="7:12" x14ac:dyDescent="0.25">
      <c r="G1424" s="236"/>
      <c r="H1424" s="236"/>
      <c r="I1424" s="236"/>
      <c r="J1424" s="236"/>
      <c r="K1424" s="236"/>
      <c r="L1424" s="236"/>
    </row>
    <row r="1425" spans="7:12" x14ac:dyDescent="0.25">
      <c r="G1425" s="236"/>
      <c r="H1425" s="236"/>
      <c r="I1425" s="236"/>
      <c r="J1425" s="236"/>
      <c r="K1425" s="236"/>
      <c r="L1425" s="236"/>
    </row>
    <row r="1426" spans="7:12" x14ac:dyDescent="0.25">
      <c r="G1426" s="236"/>
      <c r="H1426" s="236"/>
      <c r="I1426" s="236"/>
      <c r="J1426" s="236"/>
      <c r="K1426" s="236"/>
      <c r="L1426" s="236"/>
    </row>
    <row r="1427" spans="7:12" x14ac:dyDescent="0.25">
      <c r="G1427" s="236"/>
      <c r="H1427" s="236"/>
      <c r="I1427" s="236"/>
      <c r="J1427" s="236"/>
      <c r="K1427" s="236"/>
      <c r="L1427" s="236"/>
    </row>
    <row r="1428" spans="7:12" x14ac:dyDescent="0.25">
      <c r="G1428" s="236"/>
      <c r="H1428" s="236"/>
      <c r="I1428" s="236"/>
      <c r="J1428" s="236"/>
      <c r="K1428" s="236"/>
      <c r="L1428" s="236"/>
    </row>
    <row r="1429" spans="7:12" x14ac:dyDescent="0.25">
      <c r="G1429" s="236"/>
      <c r="H1429" s="236"/>
      <c r="I1429" s="236"/>
      <c r="J1429" s="236"/>
      <c r="K1429" s="236"/>
      <c r="L1429" s="236"/>
    </row>
    <row r="1430" spans="7:12" x14ac:dyDescent="0.25">
      <c r="G1430" s="236"/>
      <c r="H1430" s="236"/>
      <c r="I1430" s="236"/>
      <c r="J1430" s="236"/>
      <c r="K1430" s="236"/>
      <c r="L1430" s="236"/>
    </row>
    <row r="1431" spans="7:12" x14ac:dyDescent="0.25">
      <c r="G1431" s="236"/>
      <c r="H1431" s="236"/>
      <c r="I1431" s="236"/>
      <c r="J1431" s="236"/>
      <c r="K1431" s="236"/>
      <c r="L1431" s="236"/>
    </row>
    <row r="1432" spans="7:12" x14ac:dyDescent="0.25">
      <c r="G1432" s="236"/>
      <c r="H1432" s="236"/>
      <c r="I1432" s="236"/>
      <c r="J1432" s="236"/>
      <c r="K1432" s="236"/>
      <c r="L1432" s="236"/>
    </row>
    <row r="1433" spans="7:12" x14ac:dyDescent="0.25">
      <c r="G1433" s="236"/>
      <c r="H1433" s="236"/>
      <c r="I1433" s="236"/>
      <c r="J1433" s="236"/>
      <c r="K1433" s="236"/>
      <c r="L1433" s="236"/>
    </row>
    <row r="1434" spans="7:12" x14ac:dyDescent="0.25">
      <c r="G1434" s="236"/>
      <c r="H1434" s="236"/>
      <c r="I1434" s="236"/>
      <c r="J1434" s="236"/>
      <c r="K1434" s="236"/>
      <c r="L1434" s="236"/>
    </row>
    <row r="1435" spans="7:12" x14ac:dyDescent="0.25">
      <c r="G1435" s="236"/>
      <c r="H1435" s="236"/>
      <c r="I1435" s="236"/>
      <c r="J1435" s="236"/>
      <c r="K1435" s="236"/>
      <c r="L1435" s="236"/>
    </row>
    <row r="1436" spans="7:12" x14ac:dyDescent="0.25">
      <c r="G1436" s="236"/>
      <c r="H1436" s="236"/>
      <c r="I1436" s="236"/>
      <c r="J1436" s="236"/>
      <c r="K1436" s="236"/>
      <c r="L1436" s="236"/>
    </row>
    <row r="1437" spans="7:12" x14ac:dyDescent="0.25">
      <c r="G1437" s="236"/>
      <c r="H1437" s="236"/>
      <c r="I1437" s="236"/>
      <c r="J1437" s="236"/>
      <c r="K1437" s="236"/>
      <c r="L1437" s="236"/>
    </row>
    <row r="1438" spans="7:12" x14ac:dyDescent="0.25">
      <c r="G1438" s="236"/>
      <c r="H1438" s="236"/>
      <c r="I1438" s="236"/>
      <c r="J1438" s="236"/>
      <c r="K1438" s="236"/>
      <c r="L1438" s="236"/>
    </row>
    <row r="1439" spans="7:12" x14ac:dyDescent="0.25">
      <c r="G1439" s="236"/>
      <c r="H1439" s="236"/>
      <c r="I1439" s="236"/>
      <c r="J1439" s="236"/>
      <c r="K1439" s="236"/>
      <c r="L1439" s="236"/>
    </row>
    <row r="1440" spans="7:12" x14ac:dyDescent="0.25">
      <c r="G1440" s="236"/>
      <c r="H1440" s="236"/>
      <c r="I1440" s="236"/>
      <c r="J1440" s="236"/>
      <c r="K1440" s="236"/>
      <c r="L1440" s="236"/>
    </row>
    <row r="1441" spans="7:12" x14ac:dyDescent="0.25">
      <c r="G1441" s="236"/>
      <c r="H1441" s="236"/>
      <c r="I1441" s="236"/>
      <c r="J1441" s="236"/>
      <c r="K1441" s="236"/>
      <c r="L1441" s="236"/>
    </row>
    <row r="1442" spans="7:12" x14ac:dyDescent="0.25">
      <c r="G1442" s="236"/>
      <c r="H1442" s="236"/>
      <c r="I1442" s="236"/>
      <c r="J1442" s="236"/>
      <c r="K1442" s="236"/>
      <c r="L1442" s="236"/>
    </row>
    <row r="1443" spans="7:12" x14ac:dyDescent="0.25">
      <c r="G1443" s="236"/>
      <c r="H1443" s="236"/>
      <c r="I1443" s="236"/>
      <c r="J1443" s="236"/>
      <c r="K1443" s="236"/>
      <c r="L1443" s="236"/>
    </row>
    <row r="1444" spans="7:12" x14ac:dyDescent="0.25">
      <c r="G1444" s="236"/>
      <c r="H1444" s="236"/>
      <c r="I1444" s="236"/>
      <c r="J1444" s="236"/>
      <c r="K1444" s="236"/>
      <c r="L1444" s="236"/>
    </row>
    <row r="1445" spans="7:12" x14ac:dyDescent="0.25">
      <c r="G1445" s="236"/>
      <c r="H1445" s="236"/>
      <c r="I1445" s="236"/>
      <c r="J1445" s="236"/>
      <c r="K1445" s="236"/>
      <c r="L1445" s="236"/>
    </row>
    <row r="1446" spans="7:12" x14ac:dyDescent="0.25">
      <c r="G1446" s="236"/>
      <c r="H1446" s="236"/>
      <c r="I1446" s="236"/>
      <c r="J1446" s="236"/>
      <c r="K1446" s="236"/>
      <c r="L1446" s="236"/>
    </row>
    <row r="1447" spans="7:12" x14ac:dyDescent="0.25">
      <c r="G1447" s="236"/>
      <c r="H1447" s="236"/>
      <c r="I1447" s="236"/>
      <c r="J1447" s="236"/>
      <c r="K1447" s="236"/>
      <c r="L1447" s="236"/>
    </row>
    <row r="1448" spans="7:12" x14ac:dyDescent="0.25">
      <c r="G1448" s="236"/>
      <c r="H1448" s="236"/>
      <c r="I1448" s="236"/>
      <c r="J1448" s="236"/>
      <c r="K1448" s="236"/>
      <c r="L1448" s="236"/>
    </row>
    <row r="1449" spans="7:12" x14ac:dyDescent="0.25">
      <c r="G1449" s="236"/>
      <c r="H1449" s="236"/>
      <c r="I1449" s="236"/>
      <c r="J1449" s="236"/>
      <c r="K1449" s="236"/>
      <c r="L1449" s="236"/>
    </row>
    <row r="1450" spans="7:12" x14ac:dyDescent="0.25">
      <c r="G1450" s="236"/>
      <c r="H1450" s="236"/>
      <c r="I1450" s="236"/>
      <c r="J1450" s="236"/>
      <c r="K1450" s="236"/>
      <c r="L1450" s="236"/>
    </row>
    <row r="1451" spans="7:12" x14ac:dyDescent="0.25">
      <c r="G1451" s="236"/>
      <c r="H1451" s="236"/>
      <c r="I1451" s="236"/>
      <c r="J1451" s="236"/>
      <c r="K1451" s="236"/>
      <c r="L1451" s="236"/>
    </row>
    <row r="1452" spans="7:12" x14ac:dyDescent="0.25">
      <c r="G1452" s="236"/>
      <c r="H1452" s="236"/>
      <c r="I1452" s="236"/>
      <c r="J1452" s="236"/>
      <c r="K1452" s="236"/>
      <c r="L1452" s="236"/>
    </row>
    <row r="1453" spans="7:12" x14ac:dyDescent="0.25">
      <c r="G1453" s="236"/>
      <c r="H1453" s="236"/>
      <c r="I1453" s="236"/>
      <c r="J1453" s="236"/>
      <c r="K1453" s="236"/>
      <c r="L1453" s="236"/>
    </row>
    <row r="1454" spans="7:12" x14ac:dyDescent="0.25">
      <c r="G1454" s="236"/>
      <c r="H1454" s="236"/>
      <c r="I1454" s="236"/>
      <c r="J1454" s="236"/>
      <c r="K1454" s="236"/>
      <c r="L1454" s="236"/>
    </row>
    <row r="1455" spans="7:12" x14ac:dyDescent="0.25">
      <c r="G1455" s="236"/>
      <c r="H1455" s="236"/>
      <c r="I1455" s="236"/>
      <c r="J1455" s="236"/>
      <c r="K1455" s="236"/>
      <c r="L1455" s="236"/>
    </row>
    <row r="1456" spans="7:12" x14ac:dyDescent="0.25">
      <c r="G1456" s="236"/>
      <c r="H1456" s="236"/>
      <c r="I1456" s="236"/>
      <c r="J1456" s="236"/>
      <c r="K1456" s="236"/>
      <c r="L1456" s="236"/>
    </row>
    <row r="1457" spans="7:12" x14ac:dyDescent="0.25">
      <c r="G1457" s="236"/>
      <c r="H1457" s="236"/>
      <c r="I1457" s="236"/>
      <c r="J1457" s="236"/>
      <c r="K1457" s="236"/>
      <c r="L1457" s="236"/>
    </row>
    <row r="1458" spans="7:12" x14ac:dyDescent="0.25">
      <c r="G1458" s="236"/>
      <c r="H1458" s="236"/>
      <c r="I1458" s="236"/>
      <c r="J1458" s="236"/>
      <c r="K1458" s="236"/>
      <c r="L1458" s="236"/>
    </row>
    <row r="1459" spans="7:12" x14ac:dyDescent="0.25">
      <c r="G1459" s="236"/>
      <c r="H1459" s="236"/>
      <c r="I1459" s="236"/>
      <c r="J1459" s="236"/>
      <c r="K1459" s="236"/>
      <c r="L1459" s="236"/>
    </row>
    <row r="1460" spans="7:12" x14ac:dyDescent="0.25">
      <c r="G1460" s="236"/>
      <c r="H1460" s="236"/>
      <c r="I1460" s="236"/>
      <c r="J1460" s="236"/>
      <c r="K1460" s="236"/>
      <c r="L1460" s="236"/>
    </row>
    <row r="1461" spans="7:12" x14ac:dyDescent="0.25">
      <c r="G1461" s="236"/>
      <c r="H1461" s="236"/>
      <c r="I1461" s="236"/>
      <c r="J1461" s="236"/>
      <c r="K1461" s="236"/>
      <c r="L1461" s="236"/>
    </row>
    <row r="1462" spans="7:12" x14ac:dyDescent="0.25">
      <c r="G1462" s="236"/>
      <c r="H1462" s="236"/>
      <c r="I1462" s="236"/>
      <c r="J1462" s="236"/>
      <c r="K1462" s="236"/>
      <c r="L1462" s="236"/>
    </row>
    <row r="1463" spans="7:12" x14ac:dyDescent="0.25">
      <c r="G1463" s="236"/>
      <c r="H1463" s="236"/>
      <c r="I1463" s="236"/>
      <c r="J1463" s="236"/>
      <c r="K1463" s="236"/>
      <c r="L1463" s="236"/>
    </row>
    <row r="1464" spans="7:12" x14ac:dyDescent="0.25">
      <c r="G1464" s="236"/>
      <c r="H1464" s="236"/>
      <c r="I1464" s="236"/>
      <c r="J1464" s="236"/>
      <c r="K1464" s="236"/>
      <c r="L1464" s="236"/>
    </row>
    <row r="1465" spans="7:12" x14ac:dyDescent="0.25">
      <c r="G1465" s="236"/>
      <c r="H1465" s="236"/>
      <c r="I1465" s="236"/>
      <c r="J1465" s="236"/>
      <c r="K1465" s="236"/>
      <c r="L1465" s="236"/>
    </row>
    <row r="1466" spans="7:12" x14ac:dyDescent="0.25">
      <c r="G1466" s="236"/>
      <c r="H1466" s="236"/>
      <c r="I1466" s="236"/>
      <c r="J1466" s="236"/>
      <c r="K1466" s="236"/>
      <c r="L1466" s="236"/>
    </row>
    <row r="1467" spans="7:12" x14ac:dyDescent="0.25">
      <c r="G1467" s="236"/>
      <c r="H1467" s="236"/>
      <c r="I1467" s="236"/>
      <c r="J1467" s="236"/>
      <c r="K1467" s="236"/>
      <c r="L1467" s="236"/>
    </row>
    <row r="1468" spans="7:12" x14ac:dyDescent="0.25">
      <c r="G1468" s="236"/>
      <c r="H1468" s="236"/>
      <c r="I1468" s="236"/>
      <c r="J1468" s="236"/>
      <c r="K1468" s="236"/>
      <c r="L1468" s="236"/>
    </row>
    <row r="1469" spans="7:12" x14ac:dyDescent="0.25">
      <c r="G1469" s="236"/>
      <c r="H1469" s="236"/>
      <c r="I1469" s="236"/>
      <c r="J1469" s="236"/>
      <c r="K1469" s="236"/>
      <c r="L1469" s="236"/>
    </row>
    <row r="1470" spans="7:12" x14ac:dyDescent="0.25">
      <c r="G1470" s="236"/>
      <c r="H1470" s="236"/>
      <c r="I1470" s="236"/>
      <c r="J1470" s="236"/>
      <c r="K1470" s="236"/>
      <c r="L1470" s="236"/>
    </row>
    <row r="1471" spans="7:12" x14ac:dyDescent="0.25">
      <c r="G1471" s="236"/>
      <c r="H1471" s="236"/>
      <c r="I1471" s="236"/>
      <c r="J1471" s="236"/>
      <c r="K1471" s="236"/>
      <c r="L1471" s="236"/>
    </row>
    <row r="1472" spans="7:12" x14ac:dyDescent="0.25">
      <c r="G1472" s="236"/>
      <c r="H1472" s="236"/>
      <c r="I1472" s="236"/>
      <c r="J1472" s="236"/>
      <c r="K1472" s="236"/>
      <c r="L1472" s="236"/>
    </row>
    <row r="1473" spans="7:12" x14ac:dyDescent="0.25">
      <c r="G1473" s="236"/>
      <c r="H1473" s="236"/>
      <c r="I1473" s="236"/>
      <c r="J1473" s="236"/>
      <c r="K1473" s="236"/>
      <c r="L1473" s="236"/>
    </row>
    <row r="1474" spans="7:12" x14ac:dyDescent="0.25">
      <c r="G1474" s="236"/>
      <c r="H1474" s="236"/>
      <c r="I1474" s="236"/>
      <c r="J1474" s="236"/>
      <c r="K1474" s="236"/>
      <c r="L1474" s="236"/>
    </row>
    <row r="1475" spans="7:12" x14ac:dyDescent="0.25">
      <c r="G1475" s="236"/>
      <c r="H1475" s="236"/>
      <c r="I1475" s="236"/>
      <c r="J1475" s="236"/>
      <c r="K1475" s="236"/>
      <c r="L1475" s="236"/>
    </row>
    <row r="1476" spans="7:12" x14ac:dyDescent="0.25">
      <c r="G1476" s="236"/>
      <c r="H1476" s="236"/>
      <c r="I1476" s="236"/>
      <c r="J1476" s="236"/>
      <c r="K1476" s="236"/>
      <c r="L1476" s="236"/>
    </row>
    <row r="1477" spans="7:12" x14ac:dyDescent="0.25">
      <c r="G1477" s="236"/>
      <c r="H1477" s="236"/>
      <c r="I1477" s="236"/>
      <c r="J1477" s="236"/>
      <c r="K1477" s="236"/>
      <c r="L1477" s="236"/>
    </row>
    <row r="1478" spans="7:12" x14ac:dyDescent="0.25">
      <c r="G1478" s="236"/>
      <c r="H1478" s="236"/>
      <c r="I1478" s="236"/>
      <c r="J1478" s="236"/>
      <c r="K1478" s="236"/>
      <c r="L1478" s="236"/>
    </row>
    <row r="1479" spans="7:12" x14ac:dyDescent="0.25">
      <c r="G1479" s="236"/>
      <c r="H1479" s="236"/>
      <c r="I1479" s="236"/>
      <c r="J1479" s="236"/>
      <c r="K1479" s="236"/>
      <c r="L1479" s="236"/>
    </row>
    <row r="1480" spans="7:12" x14ac:dyDescent="0.25">
      <c r="G1480" s="236"/>
      <c r="H1480" s="236"/>
      <c r="I1480" s="236"/>
      <c r="J1480" s="236"/>
      <c r="K1480" s="236"/>
      <c r="L1480" s="236"/>
    </row>
    <row r="1481" spans="7:12" x14ac:dyDescent="0.25">
      <c r="G1481" s="236"/>
      <c r="H1481" s="236"/>
      <c r="I1481" s="236"/>
      <c r="J1481" s="236"/>
      <c r="K1481" s="236"/>
      <c r="L1481" s="236"/>
    </row>
    <row r="1482" spans="7:12" x14ac:dyDescent="0.25">
      <c r="G1482" s="236"/>
      <c r="H1482" s="236"/>
      <c r="I1482" s="236"/>
      <c r="J1482" s="236"/>
      <c r="K1482" s="236"/>
      <c r="L1482" s="236"/>
    </row>
    <row r="1483" spans="7:12" x14ac:dyDescent="0.25">
      <c r="G1483" s="236"/>
      <c r="H1483" s="236"/>
      <c r="I1483" s="236"/>
      <c r="J1483" s="236"/>
      <c r="K1483" s="236"/>
      <c r="L1483" s="236"/>
    </row>
    <row r="1484" spans="7:12" x14ac:dyDescent="0.25">
      <c r="G1484" s="236"/>
      <c r="H1484" s="236"/>
      <c r="I1484" s="236"/>
      <c r="J1484" s="236"/>
      <c r="K1484" s="236"/>
      <c r="L1484" s="236"/>
    </row>
    <row r="1485" spans="7:12" x14ac:dyDescent="0.25">
      <c r="G1485" s="236"/>
      <c r="H1485" s="236"/>
      <c r="I1485" s="236"/>
      <c r="J1485" s="236"/>
      <c r="K1485" s="236"/>
      <c r="L1485" s="236"/>
    </row>
    <row r="1486" spans="7:12" x14ac:dyDescent="0.25">
      <c r="G1486" s="236"/>
      <c r="H1486" s="236"/>
      <c r="I1486" s="236"/>
      <c r="J1486" s="236"/>
      <c r="K1486" s="236"/>
      <c r="L1486" s="236"/>
    </row>
    <row r="1487" spans="7:12" x14ac:dyDescent="0.25">
      <c r="G1487" s="236"/>
      <c r="H1487" s="236"/>
      <c r="I1487" s="236"/>
      <c r="J1487" s="236"/>
      <c r="K1487" s="236"/>
      <c r="L1487" s="236"/>
    </row>
    <row r="1488" spans="7:12" x14ac:dyDescent="0.25">
      <c r="G1488" s="236"/>
      <c r="H1488" s="236"/>
      <c r="I1488" s="236"/>
      <c r="J1488" s="236"/>
      <c r="K1488" s="236"/>
      <c r="L1488" s="236"/>
    </row>
    <row r="1489" spans="7:12" x14ac:dyDescent="0.25">
      <c r="G1489" s="236"/>
      <c r="H1489" s="236"/>
      <c r="I1489" s="236"/>
      <c r="J1489" s="236"/>
      <c r="K1489" s="236"/>
      <c r="L1489" s="236"/>
    </row>
    <row r="1490" spans="7:12" x14ac:dyDescent="0.25">
      <c r="G1490" s="236"/>
      <c r="H1490" s="236"/>
      <c r="I1490" s="236"/>
      <c r="J1490" s="236"/>
      <c r="K1490" s="236"/>
      <c r="L1490" s="236"/>
    </row>
    <row r="1491" spans="7:12" x14ac:dyDescent="0.25">
      <c r="G1491" s="236"/>
      <c r="H1491" s="236"/>
      <c r="I1491" s="236"/>
      <c r="J1491" s="236"/>
      <c r="K1491" s="236"/>
      <c r="L1491" s="236"/>
    </row>
    <row r="1492" spans="7:12" x14ac:dyDescent="0.25">
      <c r="G1492" s="236"/>
      <c r="H1492" s="236"/>
      <c r="I1492" s="236"/>
      <c r="J1492" s="236"/>
      <c r="K1492" s="236"/>
      <c r="L1492" s="236"/>
    </row>
    <row r="1493" spans="7:12" x14ac:dyDescent="0.25">
      <c r="G1493" s="236"/>
      <c r="H1493" s="236"/>
      <c r="I1493" s="236"/>
      <c r="J1493" s="236"/>
      <c r="K1493" s="236"/>
      <c r="L1493" s="236"/>
    </row>
    <row r="1494" spans="7:12" x14ac:dyDescent="0.25">
      <c r="G1494" s="236"/>
      <c r="H1494" s="236"/>
      <c r="I1494" s="236"/>
      <c r="J1494" s="236"/>
      <c r="K1494" s="236"/>
      <c r="L1494" s="236"/>
    </row>
    <row r="1495" spans="7:12" x14ac:dyDescent="0.25">
      <c r="G1495" s="236"/>
      <c r="H1495" s="236"/>
      <c r="I1495" s="236"/>
      <c r="J1495" s="236"/>
      <c r="K1495" s="236"/>
      <c r="L1495" s="236"/>
    </row>
    <row r="1496" spans="7:12" x14ac:dyDescent="0.25">
      <c r="G1496" s="236"/>
      <c r="H1496" s="236"/>
      <c r="I1496" s="236"/>
      <c r="J1496" s="236"/>
      <c r="K1496" s="236"/>
      <c r="L1496" s="236"/>
    </row>
    <row r="1497" spans="7:12" x14ac:dyDescent="0.25">
      <c r="G1497" s="236"/>
      <c r="H1497" s="236"/>
      <c r="I1497" s="236"/>
      <c r="J1497" s="236"/>
      <c r="K1497" s="236"/>
      <c r="L1497" s="236"/>
    </row>
    <row r="1498" spans="7:12" x14ac:dyDescent="0.25">
      <c r="G1498" s="236"/>
      <c r="H1498" s="236"/>
      <c r="I1498" s="236"/>
      <c r="J1498" s="236"/>
      <c r="K1498" s="236"/>
      <c r="L1498" s="236"/>
    </row>
    <row r="1499" spans="7:12" x14ac:dyDescent="0.25">
      <c r="G1499" s="236"/>
      <c r="H1499" s="236"/>
      <c r="I1499" s="236"/>
      <c r="J1499" s="236"/>
      <c r="K1499" s="236"/>
      <c r="L1499" s="236"/>
    </row>
    <row r="1500" spans="7:12" x14ac:dyDescent="0.25">
      <c r="G1500" s="236"/>
      <c r="H1500" s="236"/>
      <c r="I1500" s="236"/>
      <c r="J1500" s="236"/>
      <c r="K1500" s="236"/>
      <c r="L1500" s="236"/>
    </row>
    <row r="1501" spans="7:12" x14ac:dyDescent="0.25">
      <c r="G1501" s="236"/>
      <c r="H1501" s="236"/>
      <c r="I1501" s="236"/>
      <c r="J1501" s="236"/>
      <c r="K1501" s="236"/>
      <c r="L1501" s="236"/>
    </row>
    <row r="1502" spans="7:12" x14ac:dyDescent="0.25">
      <c r="G1502" s="236"/>
      <c r="H1502" s="236"/>
      <c r="I1502" s="236"/>
      <c r="J1502" s="236"/>
      <c r="K1502" s="236"/>
      <c r="L1502" s="236"/>
    </row>
    <row r="1503" spans="7:12" x14ac:dyDescent="0.25">
      <c r="G1503" s="236"/>
      <c r="H1503" s="236"/>
      <c r="I1503" s="236"/>
      <c r="J1503" s="236"/>
      <c r="K1503" s="236"/>
      <c r="L1503" s="236"/>
    </row>
    <row r="1504" spans="7:12" x14ac:dyDescent="0.25">
      <c r="G1504" s="236"/>
      <c r="H1504" s="236"/>
      <c r="I1504" s="236"/>
      <c r="J1504" s="236"/>
      <c r="K1504" s="236"/>
      <c r="L1504" s="236"/>
    </row>
    <row r="1505" spans="7:12" x14ac:dyDescent="0.25">
      <c r="G1505" s="236"/>
      <c r="H1505" s="236"/>
      <c r="I1505" s="236"/>
      <c r="J1505" s="236"/>
      <c r="K1505" s="236"/>
      <c r="L1505" s="236"/>
    </row>
    <row r="1506" spans="7:12" x14ac:dyDescent="0.25">
      <c r="G1506" s="236"/>
      <c r="H1506" s="236"/>
      <c r="I1506" s="236"/>
      <c r="J1506" s="236"/>
      <c r="K1506" s="236"/>
      <c r="L1506" s="236"/>
    </row>
    <row r="1507" spans="7:12" x14ac:dyDescent="0.25">
      <c r="G1507" s="236"/>
      <c r="H1507" s="236"/>
      <c r="I1507" s="236"/>
      <c r="J1507" s="236"/>
      <c r="K1507" s="236"/>
      <c r="L1507" s="236"/>
    </row>
    <row r="1508" spans="7:12" x14ac:dyDescent="0.25">
      <c r="G1508" s="236"/>
      <c r="H1508" s="236"/>
      <c r="I1508" s="236"/>
      <c r="J1508" s="236"/>
      <c r="K1508" s="236"/>
      <c r="L1508" s="236"/>
    </row>
    <row r="1509" spans="7:12" x14ac:dyDescent="0.25">
      <c r="G1509" s="236"/>
      <c r="H1509" s="236"/>
      <c r="I1509" s="236"/>
      <c r="J1509" s="236"/>
      <c r="K1509" s="236"/>
      <c r="L1509" s="236"/>
    </row>
    <row r="1510" spans="7:12" x14ac:dyDescent="0.25">
      <c r="G1510" s="236"/>
      <c r="H1510" s="236"/>
      <c r="I1510" s="236"/>
      <c r="J1510" s="236"/>
      <c r="K1510" s="236"/>
      <c r="L1510" s="236"/>
    </row>
    <row r="1511" spans="7:12" x14ac:dyDescent="0.25">
      <c r="G1511" s="236"/>
      <c r="H1511" s="236"/>
      <c r="I1511" s="236"/>
      <c r="J1511" s="236"/>
      <c r="K1511" s="236"/>
      <c r="L1511" s="236"/>
    </row>
    <row r="1512" spans="7:12" x14ac:dyDescent="0.25">
      <c r="G1512" s="236"/>
      <c r="H1512" s="236"/>
      <c r="I1512" s="236"/>
      <c r="J1512" s="236"/>
      <c r="K1512" s="236"/>
      <c r="L1512" s="236"/>
    </row>
    <row r="1513" spans="7:12" x14ac:dyDescent="0.25">
      <c r="G1513" s="236"/>
      <c r="H1513" s="236"/>
      <c r="I1513" s="236"/>
      <c r="J1513" s="236"/>
      <c r="K1513" s="236"/>
      <c r="L1513" s="236"/>
    </row>
    <row r="1514" spans="7:12" x14ac:dyDescent="0.25">
      <c r="G1514" s="236"/>
      <c r="H1514" s="236"/>
      <c r="I1514" s="236"/>
      <c r="J1514" s="236"/>
      <c r="K1514" s="236"/>
      <c r="L1514" s="236"/>
    </row>
    <row r="1515" spans="7:12" x14ac:dyDescent="0.25">
      <c r="G1515" s="236"/>
      <c r="H1515" s="236"/>
      <c r="I1515" s="236"/>
      <c r="J1515" s="236"/>
      <c r="K1515" s="236"/>
      <c r="L1515" s="236"/>
    </row>
    <row r="1516" spans="7:12" x14ac:dyDescent="0.25">
      <c r="G1516" s="236"/>
      <c r="H1516" s="236"/>
      <c r="I1516" s="236"/>
      <c r="J1516" s="236"/>
      <c r="K1516" s="236"/>
      <c r="L1516" s="236"/>
    </row>
    <row r="1517" spans="7:12" x14ac:dyDescent="0.25">
      <c r="G1517" s="236"/>
      <c r="H1517" s="236"/>
      <c r="I1517" s="236"/>
      <c r="J1517" s="236"/>
      <c r="K1517" s="236"/>
      <c r="L1517" s="236"/>
    </row>
    <row r="1518" spans="7:12" x14ac:dyDescent="0.25">
      <c r="G1518" s="236"/>
      <c r="H1518" s="236"/>
      <c r="I1518" s="236"/>
      <c r="J1518" s="236"/>
      <c r="K1518" s="236"/>
      <c r="L1518" s="236"/>
    </row>
    <row r="1519" spans="7:12" x14ac:dyDescent="0.25">
      <c r="G1519" s="236"/>
      <c r="H1519" s="236"/>
      <c r="I1519" s="236"/>
      <c r="J1519" s="236"/>
      <c r="K1519" s="236"/>
      <c r="L1519" s="236"/>
    </row>
    <row r="1520" spans="7:12" x14ac:dyDescent="0.25">
      <c r="G1520" s="236"/>
      <c r="H1520" s="236"/>
      <c r="I1520" s="236"/>
      <c r="J1520" s="236"/>
      <c r="K1520" s="236"/>
      <c r="L1520" s="236"/>
    </row>
    <row r="1521" spans="7:12" x14ac:dyDescent="0.25">
      <c r="G1521" s="236"/>
      <c r="H1521" s="236"/>
      <c r="I1521" s="236"/>
      <c r="J1521" s="236"/>
      <c r="K1521" s="236"/>
      <c r="L1521" s="236"/>
    </row>
    <row r="1522" spans="7:12" x14ac:dyDescent="0.25">
      <c r="G1522" s="236"/>
      <c r="H1522" s="236"/>
      <c r="I1522" s="236"/>
      <c r="J1522" s="236"/>
      <c r="K1522" s="236"/>
      <c r="L1522" s="236"/>
    </row>
    <row r="1523" spans="7:12" x14ac:dyDescent="0.25">
      <c r="G1523" s="236"/>
      <c r="H1523" s="236"/>
      <c r="I1523" s="236"/>
      <c r="J1523" s="236"/>
      <c r="K1523" s="236"/>
      <c r="L1523" s="236"/>
    </row>
    <row r="1524" spans="7:12" x14ac:dyDescent="0.25">
      <c r="G1524" s="236"/>
      <c r="H1524" s="236"/>
      <c r="I1524" s="236"/>
      <c r="J1524" s="236"/>
      <c r="K1524" s="236"/>
      <c r="L1524" s="236"/>
    </row>
    <row r="1525" spans="7:12" x14ac:dyDescent="0.25">
      <c r="G1525" s="236"/>
      <c r="H1525" s="236"/>
      <c r="I1525" s="236"/>
      <c r="J1525" s="236"/>
      <c r="K1525" s="236"/>
      <c r="L1525" s="236"/>
    </row>
    <row r="1526" spans="7:12" x14ac:dyDescent="0.25">
      <c r="G1526" s="236"/>
      <c r="H1526" s="236"/>
      <c r="I1526" s="236"/>
      <c r="J1526" s="236"/>
      <c r="K1526" s="236"/>
      <c r="L1526" s="236"/>
    </row>
    <row r="1527" spans="7:12" x14ac:dyDescent="0.25">
      <c r="G1527" s="236"/>
      <c r="H1527" s="236"/>
      <c r="I1527" s="236"/>
      <c r="J1527" s="236"/>
      <c r="K1527" s="236"/>
      <c r="L1527" s="236"/>
    </row>
    <row r="1528" spans="7:12" x14ac:dyDescent="0.25">
      <c r="G1528" s="236"/>
      <c r="H1528" s="236"/>
      <c r="I1528" s="236"/>
      <c r="J1528" s="236"/>
      <c r="K1528" s="236"/>
      <c r="L1528" s="236"/>
    </row>
    <row r="1529" spans="7:12" x14ac:dyDescent="0.25">
      <c r="G1529" s="236"/>
      <c r="H1529" s="236"/>
      <c r="I1529" s="236"/>
      <c r="J1529" s="236"/>
      <c r="K1529" s="236"/>
      <c r="L1529" s="236"/>
    </row>
    <row r="1530" spans="7:12" x14ac:dyDescent="0.25">
      <c r="G1530" s="236"/>
      <c r="H1530" s="236"/>
      <c r="I1530" s="236"/>
      <c r="J1530" s="236"/>
      <c r="K1530" s="236"/>
      <c r="L1530" s="236"/>
    </row>
    <row r="1531" spans="7:12" x14ac:dyDescent="0.25">
      <c r="G1531" s="236"/>
      <c r="H1531" s="236"/>
      <c r="I1531" s="236"/>
      <c r="J1531" s="236"/>
      <c r="K1531" s="236"/>
      <c r="L1531" s="236"/>
    </row>
    <row r="1532" spans="7:12" x14ac:dyDescent="0.25">
      <c r="G1532" s="236"/>
      <c r="H1532" s="236"/>
      <c r="I1532" s="236"/>
      <c r="J1532" s="236"/>
      <c r="K1532" s="236"/>
      <c r="L1532" s="236"/>
    </row>
    <row r="1533" spans="7:12" x14ac:dyDescent="0.25">
      <c r="G1533" s="236"/>
      <c r="H1533" s="236"/>
      <c r="I1533" s="236"/>
      <c r="J1533" s="236"/>
      <c r="K1533" s="236"/>
      <c r="L1533" s="236"/>
    </row>
    <row r="1534" spans="7:12" x14ac:dyDescent="0.25">
      <c r="G1534" s="236"/>
      <c r="H1534" s="236"/>
      <c r="I1534" s="236"/>
      <c r="J1534" s="236"/>
      <c r="K1534" s="236"/>
      <c r="L1534" s="236"/>
    </row>
    <row r="1535" spans="7:12" x14ac:dyDescent="0.25">
      <c r="G1535" s="236"/>
      <c r="H1535" s="236"/>
      <c r="I1535" s="236"/>
      <c r="J1535" s="236"/>
      <c r="K1535" s="236"/>
      <c r="L1535" s="236"/>
    </row>
    <row r="1536" spans="7:12" x14ac:dyDescent="0.25">
      <c r="G1536" s="236"/>
      <c r="H1536" s="236"/>
      <c r="I1536" s="236"/>
      <c r="J1536" s="236"/>
      <c r="K1536" s="236"/>
      <c r="L1536" s="236"/>
    </row>
    <row r="1537" spans="7:12" x14ac:dyDescent="0.25">
      <c r="G1537" s="236"/>
      <c r="H1537" s="236"/>
      <c r="I1537" s="236"/>
      <c r="J1537" s="236"/>
      <c r="K1537" s="236"/>
      <c r="L1537" s="236"/>
    </row>
    <row r="1538" spans="7:12" x14ac:dyDescent="0.25">
      <c r="G1538" s="236"/>
      <c r="H1538" s="236"/>
      <c r="I1538" s="236"/>
      <c r="J1538" s="236"/>
      <c r="K1538" s="236"/>
      <c r="L1538" s="236"/>
    </row>
    <row r="1539" spans="7:12" x14ac:dyDescent="0.25">
      <c r="G1539" s="236"/>
      <c r="H1539" s="236"/>
      <c r="I1539" s="236"/>
      <c r="J1539" s="236"/>
      <c r="K1539" s="236"/>
      <c r="L1539" s="236"/>
    </row>
    <row r="1540" spans="7:12" x14ac:dyDescent="0.25">
      <c r="G1540" s="236"/>
      <c r="H1540" s="236"/>
      <c r="I1540" s="236"/>
      <c r="J1540" s="236"/>
      <c r="K1540" s="236"/>
      <c r="L1540" s="236"/>
    </row>
    <row r="1541" spans="7:12" x14ac:dyDescent="0.25">
      <c r="G1541" s="236"/>
      <c r="H1541" s="236"/>
      <c r="I1541" s="236"/>
      <c r="J1541" s="236"/>
      <c r="K1541" s="236"/>
      <c r="L1541" s="236"/>
    </row>
    <row r="1542" spans="7:12" x14ac:dyDescent="0.25">
      <c r="G1542" s="236"/>
      <c r="H1542" s="236"/>
      <c r="I1542" s="236"/>
      <c r="J1542" s="236"/>
      <c r="K1542" s="236"/>
      <c r="L1542" s="236"/>
    </row>
    <row r="1543" spans="7:12" x14ac:dyDescent="0.25">
      <c r="G1543" s="236"/>
      <c r="H1543" s="236"/>
      <c r="I1543" s="236"/>
      <c r="J1543" s="236"/>
      <c r="K1543" s="236"/>
      <c r="L1543" s="236"/>
    </row>
    <row r="1544" spans="7:12" x14ac:dyDescent="0.25">
      <c r="G1544" s="236"/>
      <c r="H1544" s="236"/>
      <c r="I1544" s="236"/>
      <c r="J1544" s="236"/>
      <c r="K1544" s="236"/>
      <c r="L1544" s="236"/>
    </row>
    <row r="1545" spans="7:12" x14ac:dyDescent="0.25">
      <c r="G1545" s="236"/>
      <c r="H1545" s="236"/>
      <c r="I1545" s="236"/>
      <c r="J1545" s="236"/>
      <c r="K1545" s="236"/>
      <c r="L1545" s="236"/>
    </row>
    <row r="1546" spans="7:12" x14ac:dyDescent="0.25">
      <c r="G1546" s="236"/>
      <c r="H1546" s="236"/>
      <c r="I1546" s="236"/>
      <c r="J1546" s="236"/>
      <c r="K1546" s="236"/>
      <c r="L1546" s="236"/>
    </row>
    <row r="1547" spans="7:12" x14ac:dyDescent="0.25">
      <c r="G1547" s="236"/>
      <c r="H1547" s="236"/>
      <c r="I1547" s="236"/>
      <c r="J1547" s="236"/>
      <c r="K1547" s="236"/>
      <c r="L1547" s="236"/>
    </row>
    <row r="1548" spans="7:12" x14ac:dyDescent="0.25">
      <c r="G1548" s="236"/>
      <c r="H1548" s="236"/>
      <c r="I1548" s="236"/>
      <c r="J1548" s="236"/>
      <c r="K1548" s="236"/>
      <c r="L1548" s="236"/>
    </row>
    <row r="1549" spans="7:12" x14ac:dyDescent="0.25">
      <c r="G1549" s="236"/>
      <c r="H1549" s="236"/>
      <c r="I1549" s="236"/>
      <c r="J1549" s="236"/>
      <c r="K1549" s="236"/>
      <c r="L1549" s="236"/>
    </row>
    <row r="1550" spans="7:12" x14ac:dyDescent="0.25">
      <c r="G1550" s="236"/>
      <c r="H1550" s="236"/>
      <c r="I1550" s="236"/>
      <c r="J1550" s="236"/>
      <c r="K1550" s="236"/>
      <c r="L1550" s="236"/>
    </row>
    <row r="1551" spans="7:12" x14ac:dyDescent="0.25">
      <c r="G1551" s="236"/>
      <c r="H1551" s="236"/>
      <c r="I1551" s="236"/>
      <c r="J1551" s="236"/>
      <c r="K1551" s="236"/>
      <c r="L1551" s="236"/>
    </row>
    <row r="1552" spans="7:12" x14ac:dyDescent="0.25">
      <c r="G1552" s="236"/>
      <c r="H1552" s="236"/>
      <c r="I1552" s="236"/>
      <c r="J1552" s="236"/>
      <c r="K1552" s="236"/>
      <c r="L1552" s="236"/>
    </row>
    <row r="1553" spans="7:12" x14ac:dyDescent="0.25">
      <c r="G1553" s="236"/>
      <c r="H1553" s="236"/>
      <c r="I1553" s="236"/>
      <c r="J1553" s="236"/>
      <c r="K1553" s="236"/>
      <c r="L1553" s="236"/>
    </row>
    <row r="1554" spans="7:12" x14ac:dyDescent="0.25">
      <c r="G1554" s="236"/>
      <c r="H1554" s="236"/>
      <c r="I1554" s="236"/>
      <c r="J1554" s="236"/>
      <c r="K1554" s="236"/>
      <c r="L1554" s="236"/>
    </row>
    <row r="1555" spans="7:12" x14ac:dyDescent="0.25">
      <c r="G1555" s="236"/>
      <c r="H1555" s="236"/>
      <c r="I1555" s="236"/>
      <c r="J1555" s="236"/>
      <c r="K1555" s="236"/>
      <c r="L1555" s="236"/>
    </row>
    <row r="1556" spans="7:12" x14ac:dyDescent="0.25">
      <c r="G1556" s="236"/>
      <c r="H1556" s="236"/>
      <c r="I1556" s="236"/>
      <c r="J1556" s="236"/>
      <c r="K1556" s="236"/>
      <c r="L1556" s="236"/>
    </row>
    <row r="1557" spans="7:12" x14ac:dyDescent="0.25">
      <c r="G1557" s="236"/>
      <c r="H1557" s="236"/>
      <c r="I1557" s="236"/>
      <c r="J1557" s="236"/>
      <c r="K1557" s="236"/>
      <c r="L1557" s="236"/>
    </row>
    <row r="1558" spans="7:12" x14ac:dyDescent="0.25">
      <c r="G1558" s="236"/>
      <c r="H1558" s="236"/>
      <c r="I1558" s="236"/>
      <c r="J1558" s="236"/>
      <c r="K1558" s="236"/>
      <c r="L1558" s="236"/>
    </row>
    <row r="1559" spans="7:12" x14ac:dyDescent="0.25">
      <c r="G1559" s="236"/>
      <c r="H1559" s="236"/>
      <c r="I1559" s="236"/>
      <c r="J1559" s="236"/>
      <c r="K1559" s="236"/>
      <c r="L1559" s="236"/>
    </row>
    <row r="1560" spans="7:12" x14ac:dyDescent="0.25">
      <c r="G1560" s="236"/>
      <c r="H1560" s="236"/>
      <c r="I1560" s="236"/>
      <c r="J1560" s="236"/>
      <c r="K1560" s="236"/>
      <c r="L1560" s="236"/>
    </row>
    <row r="1561" spans="7:12" x14ac:dyDescent="0.25">
      <c r="G1561" s="236"/>
      <c r="H1561" s="236"/>
      <c r="I1561" s="236"/>
      <c r="J1561" s="236"/>
      <c r="K1561" s="236"/>
      <c r="L1561" s="236"/>
    </row>
    <row r="1562" spans="7:12" x14ac:dyDescent="0.25">
      <c r="G1562" s="236"/>
      <c r="H1562" s="236"/>
      <c r="I1562" s="236"/>
      <c r="J1562" s="236"/>
      <c r="K1562" s="236"/>
      <c r="L1562" s="236"/>
    </row>
    <row r="1563" spans="7:12" x14ac:dyDescent="0.25">
      <c r="G1563" s="236"/>
      <c r="H1563" s="236"/>
      <c r="I1563" s="236"/>
      <c r="J1563" s="236"/>
      <c r="K1563" s="236"/>
      <c r="L1563" s="236"/>
    </row>
    <row r="1564" spans="7:12" x14ac:dyDescent="0.25">
      <c r="G1564" s="236"/>
      <c r="H1564" s="236"/>
      <c r="I1564" s="236"/>
      <c r="J1564" s="236"/>
      <c r="K1564" s="236"/>
      <c r="L1564" s="236"/>
    </row>
    <row r="1565" spans="7:12" x14ac:dyDescent="0.25">
      <c r="G1565" s="236"/>
      <c r="H1565" s="236"/>
      <c r="I1565" s="236"/>
      <c r="J1565" s="236"/>
      <c r="K1565" s="236"/>
      <c r="L1565" s="236"/>
    </row>
    <row r="1566" spans="7:12" x14ac:dyDescent="0.25">
      <c r="G1566" s="236"/>
      <c r="H1566" s="236"/>
      <c r="I1566" s="236"/>
      <c r="J1566" s="236"/>
      <c r="K1566" s="236"/>
      <c r="L1566" s="236"/>
    </row>
    <row r="1567" spans="7:12" x14ac:dyDescent="0.25">
      <c r="G1567" s="236"/>
      <c r="H1567" s="236"/>
      <c r="I1567" s="236"/>
      <c r="J1567" s="236"/>
      <c r="K1567" s="236"/>
      <c r="L1567" s="236"/>
    </row>
    <row r="1568" spans="7:12" x14ac:dyDescent="0.25">
      <c r="G1568" s="236"/>
      <c r="H1568" s="236"/>
      <c r="I1568" s="236"/>
      <c r="J1568" s="236"/>
      <c r="K1568" s="236"/>
      <c r="L1568" s="236"/>
    </row>
    <row r="1569" spans="7:12" x14ac:dyDescent="0.25">
      <c r="G1569" s="236"/>
      <c r="H1569" s="236"/>
      <c r="I1569" s="236"/>
      <c r="J1569" s="236"/>
      <c r="K1569" s="236"/>
      <c r="L1569" s="236"/>
    </row>
    <row r="1570" spans="7:12" x14ac:dyDescent="0.25">
      <c r="G1570" s="236"/>
      <c r="H1570" s="236"/>
      <c r="I1570" s="236"/>
      <c r="J1570" s="236"/>
      <c r="K1570" s="236"/>
      <c r="L1570" s="236"/>
    </row>
    <row r="1571" spans="7:12" x14ac:dyDescent="0.25">
      <c r="G1571" s="236"/>
      <c r="H1571" s="236"/>
      <c r="I1571" s="236"/>
      <c r="J1571" s="236"/>
      <c r="K1571" s="236"/>
      <c r="L1571" s="236"/>
    </row>
    <row r="1572" spans="7:12" x14ac:dyDescent="0.25">
      <c r="G1572" s="236"/>
      <c r="H1572" s="236"/>
      <c r="I1572" s="236"/>
      <c r="J1572" s="236"/>
      <c r="K1572" s="236"/>
      <c r="L1572" s="236"/>
    </row>
    <row r="1573" spans="7:12" x14ac:dyDescent="0.25">
      <c r="G1573" s="236"/>
      <c r="H1573" s="236"/>
      <c r="I1573" s="236"/>
      <c r="J1573" s="236"/>
      <c r="K1573" s="236"/>
      <c r="L1573" s="236"/>
    </row>
    <row r="1574" spans="7:12" x14ac:dyDescent="0.25">
      <c r="G1574" s="236"/>
      <c r="H1574" s="236"/>
      <c r="I1574" s="236"/>
      <c r="J1574" s="236"/>
      <c r="K1574" s="236"/>
      <c r="L1574" s="236"/>
    </row>
    <row r="1575" spans="7:12" x14ac:dyDescent="0.25">
      <c r="G1575" s="236"/>
      <c r="H1575" s="236"/>
      <c r="I1575" s="236"/>
      <c r="J1575" s="236"/>
      <c r="K1575" s="236"/>
      <c r="L1575" s="236"/>
    </row>
    <row r="1576" spans="7:12" x14ac:dyDescent="0.25">
      <c r="G1576" s="236"/>
      <c r="H1576" s="236"/>
      <c r="I1576" s="236"/>
      <c r="J1576" s="236"/>
      <c r="K1576" s="236"/>
      <c r="L1576" s="236"/>
    </row>
    <row r="1577" spans="7:12" x14ac:dyDescent="0.25">
      <c r="G1577" s="236"/>
      <c r="H1577" s="236"/>
      <c r="I1577" s="236"/>
      <c r="J1577" s="236"/>
      <c r="K1577" s="236"/>
      <c r="L1577" s="236"/>
    </row>
    <row r="1578" spans="7:12" x14ac:dyDescent="0.25">
      <c r="G1578" s="236"/>
      <c r="H1578" s="236"/>
      <c r="I1578" s="236"/>
      <c r="J1578" s="236"/>
      <c r="K1578" s="236"/>
      <c r="L1578" s="236"/>
    </row>
    <row r="1579" spans="7:12" x14ac:dyDescent="0.25">
      <c r="G1579" s="236"/>
      <c r="H1579" s="236"/>
      <c r="I1579" s="236"/>
      <c r="J1579" s="236"/>
      <c r="K1579" s="236"/>
      <c r="L1579" s="236"/>
    </row>
    <row r="1580" spans="7:12" x14ac:dyDescent="0.25">
      <c r="G1580" s="236"/>
      <c r="H1580" s="236"/>
      <c r="I1580" s="236"/>
      <c r="J1580" s="236"/>
      <c r="K1580" s="236"/>
      <c r="L1580" s="236"/>
    </row>
    <row r="1581" spans="7:12" x14ac:dyDescent="0.25">
      <c r="G1581" s="236"/>
      <c r="H1581" s="236"/>
      <c r="I1581" s="236"/>
      <c r="J1581" s="236"/>
      <c r="K1581" s="236"/>
      <c r="L1581" s="236"/>
    </row>
    <row r="1582" spans="7:12" x14ac:dyDescent="0.25">
      <c r="G1582" s="236"/>
      <c r="H1582" s="236"/>
      <c r="I1582" s="236"/>
      <c r="J1582" s="236"/>
      <c r="K1582" s="236"/>
      <c r="L1582" s="236"/>
    </row>
    <row r="1583" spans="7:12" x14ac:dyDescent="0.25">
      <c r="G1583" s="236"/>
      <c r="H1583" s="236"/>
      <c r="I1583" s="236"/>
      <c r="J1583" s="236"/>
      <c r="K1583" s="236"/>
      <c r="L1583" s="236"/>
    </row>
    <row r="1584" spans="7:12" x14ac:dyDescent="0.25">
      <c r="G1584" s="236"/>
      <c r="H1584" s="236"/>
      <c r="I1584" s="236"/>
      <c r="J1584" s="236"/>
      <c r="K1584" s="236"/>
      <c r="L1584" s="236"/>
    </row>
    <row r="1585" spans="7:12" x14ac:dyDescent="0.25">
      <c r="G1585" s="236"/>
      <c r="H1585" s="236"/>
      <c r="I1585" s="236"/>
      <c r="J1585" s="236"/>
      <c r="K1585" s="236"/>
      <c r="L1585" s="236"/>
    </row>
    <row r="1586" spans="7:12" x14ac:dyDescent="0.25">
      <c r="G1586" s="236"/>
      <c r="H1586" s="236"/>
      <c r="I1586" s="236"/>
      <c r="J1586" s="236"/>
      <c r="K1586" s="236"/>
      <c r="L1586" s="236"/>
    </row>
    <row r="1587" spans="7:12" x14ac:dyDescent="0.25">
      <c r="G1587" s="236"/>
      <c r="H1587" s="236"/>
      <c r="I1587" s="236"/>
      <c r="J1587" s="236"/>
      <c r="K1587" s="236"/>
      <c r="L1587" s="236"/>
    </row>
    <row r="1588" spans="7:12" x14ac:dyDescent="0.25">
      <c r="G1588" s="236"/>
      <c r="H1588" s="236"/>
      <c r="I1588" s="236"/>
      <c r="J1588" s="236"/>
      <c r="K1588" s="236"/>
      <c r="L1588" s="236"/>
    </row>
    <row r="1589" spans="7:12" x14ac:dyDescent="0.25">
      <c r="G1589" s="236"/>
      <c r="H1589" s="236"/>
      <c r="I1589" s="236"/>
      <c r="J1589" s="236"/>
      <c r="K1589" s="236"/>
      <c r="L1589" s="236"/>
    </row>
    <row r="1590" spans="7:12" x14ac:dyDescent="0.25">
      <c r="G1590" s="236"/>
      <c r="H1590" s="236"/>
      <c r="I1590" s="236"/>
      <c r="J1590" s="236"/>
      <c r="K1590" s="236"/>
      <c r="L1590" s="236"/>
    </row>
    <row r="1591" spans="7:12" x14ac:dyDescent="0.25">
      <c r="G1591" s="236"/>
      <c r="H1591" s="236"/>
      <c r="I1591" s="236"/>
      <c r="J1591" s="236"/>
      <c r="K1591" s="236"/>
      <c r="L1591" s="236"/>
    </row>
    <row r="1592" spans="7:12" x14ac:dyDescent="0.25">
      <c r="G1592" s="236"/>
      <c r="H1592" s="236"/>
      <c r="I1592" s="236"/>
      <c r="J1592" s="236"/>
      <c r="K1592" s="236"/>
      <c r="L1592" s="236"/>
    </row>
    <row r="1593" spans="7:12" x14ac:dyDescent="0.25">
      <c r="G1593" s="236"/>
      <c r="H1593" s="236"/>
      <c r="I1593" s="236"/>
      <c r="J1593" s="236"/>
      <c r="K1593" s="236"/>
      <c r="L1593" s="236"/>
    </row>
    <row r="1594" spans="7:12" x14ac:dyDescent="0.25">
      <c r="G1594" s="236"/>
      <c r="H1594" s="236"/>
      <c r="I1594" s="236"/>
      <c r="J1594" s="236"/>
      <c r="K1594" s="236"/>
      <c r="L1594" s="236"/>
    </row>
    <row r="1595" spans="7:12" x14ac:dyDescent="0.25">
      <c r="G1595" s="236"/>
      <c r="H1595" s="236"/>
      <c r="I1595" s="236"/>
      <c r="J1595" s="236"/>
      <c r="K1595" s="236"/>
      <c r="L1595" s="236"/>
    </row>
    <row r="1596" spans="7:12" x14ac:dyDescent="0.25">
      <c r="G1596" s="236"/>
      <c r="H1596" s="236"/>
      <c r="I1596" s="236"/>
      <c r="J1596" s="236"/>
      <c r="K1596" s="236"/>
      <c r="L1596" s="236"/>
    </row>
    <row r="1597" spans="7:12" x14ac:dyDescent="0.25">
      <c r="G1597" s="236"/>
      <c r="H1597" s="236"/>
      <c r="I1597" s="236"/>
      <c r="J1597" s="236"/>
      <c r="K1597" s="236"/>
      <c r="L1597" s="236"/>
    </row>
    <row r="1598" spans="7:12" x14ac:dyDescent="0.25">
      <c r="G1598" s="236"/>
      <c r="H1598" s="236"/>
      <c r="I1598" s="236"/>
      <c r="J1598" s="236"/>
      <c r="K1598" s="236"/>
      <c r="L1598" s="236"/>
    </row>
    <row r="1599" spans="7:12" x14ac:dyDescent="0.25">
      <c r="G1599" s="236"/>
      <c r="H1599" s="236"/>
      <c r="I1599" s="236"/>
      <c r="J1599" s="236"/>
      <c r="K1599" s="236"/>
      <c r="L1599" s="236"/>
    </row>
    <row r="1600" spans="7:12" x14ac:dyDescent="0.25">
      <c r="G1600" s="236"/>
      <c r="H1600" s="236"/>
      <c r="I1600" s="236"/>
      <c r="J1600" s="236"/>
      <c r="K1600" s="236"/>
      <c r="L1600" s="236"/>
    </row>
    <row r="1601" spans="7:12" x14ac:dyDescent="0.25">
      <c r="G1601" s="236"/>
      <c r="H1601" s="236"/>
      <c r="I1601" s="236"/>
      <c r="J1601" s="236"/>
      <c r="K1601" s="236"/>
      <c r="L1601" s="236"/>
    </row>
    <row r="1602" spans="7:12" x14ac:dyDescent="0.25">
      <c r="G1602" s="236"/>
      <c r="H1602" s="236"/>
      <c r="I1602" s="236"/>
      <c r="J1602" s="236"/>
      <c r="K1602" s="236"/>
      <c r="L1602" s="236"/>
    </row>
    <row r="1603" spans="7:12" x14ac:dyDescent="0.25">
      <c r="G1603" s="236"/>
      <c r="H1603" s="236"/>
      <c r="I1603" s="236"/>
      <c r="J1603" s="236"/>
      <c r="K1603" s="236"/>
      <c r="L1603" s="236"/>
    </row>
    <row r="1604" spans="7:12" x14ac:dyDescent="0.25">
      <c r="G1604" s="236"/>
      <c r="H1604" s="236"/>
      <c r="I1604" s="236"/>
      <c r="J1604" s="236"/>
      <c r="K1604" s="236"/>
      <c r="L1604" s="236"/>
    </row>
    <row r="1605" spans="7:12" x14ac:dyDescent="0.25">
      <c r="G1605" s="236"/>
      <c r="H1605" s="236"/>
      <c r="I1605" s="236"/>
      <c r="J1605" s="236"/>
      <c r="K1605" s="236"/>
      <c r="L1605" s="236"/>
    </row>
    <row r="1606" spans="7:12" x14ac:dyDescent="0.25">
      <c r="G1606" s="236"/>
      <c r="H1606" s="236"/>
      <c r="I1606" s="236"/>
      <c r="J1606" s="236"/>
      <c r="K1606" s="236"/>
      <c r="L1606" s="236"/>
    </row>
    <row r="1607" spans="7:12" x14ac:dyDescent="0.25">
      <c r="G1607" s="236"/>
      <c r="H1607" s="236"/>
      <c r="I1607" s="236"/>
      <c r="J1607" s="236"/>
      <c r="K1607" s="236"/>
      <c r="L1607" s="236"/>
    </row>
    <row r="1608" spans="7:12" x14ac:dyDescent="0.25">
      <c r="G1608" s="236"/>
      <c r="H1608" s="236"/>
      <c r="I1608" s="236"/>
      <c r="J1608" s="236"/>
      <c r="K1608" s="236"/>
      <c r="L1608" s="236"/>
    </row>
    <row r="1609" spans="7:12" x14ac:dyDescent="0.25">
      <c r="G1609" s="236"/>
      <c r="H1609" s="236"/>
      <c r="I1609" s="236"/>
      <c r="J1609" s="236"/>
      <c r="K1609" s="236"/>
      <c r="L1609" s="236"/>
    </row>
    <row r="1610" spans="7:12" x14ac:dyDescent="0.25">
      <c r="G1610" s="236"/>
      <c r="H1610" s="236"/>
      <c r="I1610" s="236"/>
      <c r="J1610" s="236"/>
      <c r="K1610" s="236"/>
      <c r="L1610" s="236"/>
    </row>
    <row r="1611" spans="7:12" x14ac:dyDescent="0.25">
      <c r="G1611" s="236"/>
      <c r="H1611" s="236"/>
      <c r="I1611" s="236"/>
      <c r="J1611" s="236"/>
      <c r="K1611" s="236"/>
      <c r="L1611" s="236"/>
    </row>
    <row r="1612" spans="7:12" x14ac:dyDescent="0.25">
      <c r="G1612" s="236"/>
      <c r="H1612" s="236"/>
      <c r="I1612" s="236"/>
      <c r="J1612" s="236"/>
      <c r="K1612" s="236"/>
      <c r="L1612" s="236"/>
    </row>
    <row r="1613" spans="7:12" x14ac:dyDescent="0.25">
      <c r="G1613" s="236"/>
      <c r="H1613" s="236"/>
      <c r="I1613" s="236"/>
      <c r="J1613" s="236"/>
      <c r="K1613" s="236"/>
      <c r="L1613" s="236"/>
    </row>
    <row r="1614" spans="7:12" x14ac:dyDescent="0.25">
      <c r="G1614" s="236"/>
      <c r="H1614" s="236"/>
      <c r="I1614" s="236"/>
      <c r="J1614" s="236"/>
      <c r="K1614" s="236"/>
      <c r="L1614" s="236"/>
    </row>
    <row r="1615" spans="7:12" x14ac:dyDescent="0.25">
      <c r="G1615" s="236"/>
      <c r="H1615" s="236"/>
      <c r="I1615" s="236"/>
      <c r="J1615" s="236"/>
      <c r="K1615" s="236"/>
      <c r="L1615" s="236"/>
    </row>
    <row r="1616" spans="7:12" x14ac:dyDescent="0.25">
      <c r="G1616" s="236"/>
      <c r="H1616" s="236"/>
      <c r="I1616" s="236"/>
      <c r="J1616" s="236"/>
      <c r="K1616" s="236"/>
      <c r="L1616" s="236"/>
    </row>
    <row r="1617" spans="7:12" x14ac:dyDescent="0.25">
      <c r="G1617" s="236"/>
      <c r="H1617" s="236"/>
      <c r="I1617" s="236"/>
      <c r="J1617" s="236"/>
      <c r="K1617" s="236"/>
      <c r="L1617" s="236"/>
    </row>
    <row r="1618" spans="7:12" x14ac:dyDescent="0.25">
      <c r="G1618" s="236"/>
      <c r="H1618" s="236"/>
      <c r="I1618" s="236"/>
      <c r="J1618" s="236"/>
      <c r="K1618" s="236"/>
      <c r="L1618" s="236"/>
    </row>
    <row r="1619" spans="7:12" x14ac:dyDescent="0.25">
      <c r="G1619" s="236"/>
      <c r="H1619" s="236"/>
      <c r="I1619" s="236"/>
      <c r="J1619" s="236"/>
      <c r="K1619" s="236"/>
      <c r="L1619" s="236"/>
    </row>
    <row r="1620" spans="7:12" x14ac:dyDescent="0.25">
      <c r="G1620" s="236"/>
      <c r="H1620" s="236"/>
      <c r="I1620" s="236"/>
      <c r="J1620" s="236"/>
      <c r="K1620" s="236"/>
      <c r="L1620" s="236"/>
    </row>
    <row r="1621" spans="7:12" x14ac:dyDescent="0.25">
      <c r="G1621" s="236"/>
      <c r="H1621" s="236"/>
      <c r="I1621" s="236"/>
      <c r="J1621" s="236"/>
      <c r="K1621" s="236"/>
      <c r="L1621" s="236"/>
    </row>
    <row r="1622" spans="7:12" x14ac:dyDescent="0.25">
      <c r="G1622" s="236"/>
      <c r="H1622" s="236"/>
      <c r="I1622" s="236"/>
      <c r="J1622" s="236"/>
      <c r="K1622" s="236"/>
      <c r="L1622" s="236"/>
    </row>
    <row r="1623" spans="7:12" x14ac:dyDescent="0.25">
      <c r="G1623" s="236"/>
      <c r="H1623" s="236"/>
      <c r="I1623" s="236"/>
      <c r="J1623" s="236"/>
      <c r="K1623" s="236"/>
      <c r="L1623" s="236"/>
    </row>
    <row r="1624" spans="7:12" x14ac:dyDescent="0.25">
      <c r="G1624" s="236"/>
      <c r="H1624" s="236"/>
      <c r="I1624" s="236"/>
      <c r="J1624" s="236"/>
      <c r="K1624" s="236"/>
      <c r="L1624" s="236"/>
    </row>
    <row r="1625" spans="7:12" x14ac:dyDescent="0.25">
      <c r="G1625" s="236"/>
      <c r="H1625" s="236"/>
      <c r="I1625" s="236"/>
      <c r="J1625" s="236"/>
      <c r="K1625" s="236"/>
      <c r="L1625" s="236"/>
    </row>
    <row r="1626" spans="7:12" x14ac:dyDescent="0.25">
      <c r="G1626" s="236"/>
      <c r="H1626" s="236"/>
      <c r="I1626" s="236"/>
      <c r="J1626" s="236"/>
      <c r="K1626" s="236"/>
      <c r="L1626" s="236"/>
    </row>
    <row r="1627" spans="7:12" x14ac:dyDescent="0.25">
      <c r="G1627" s="236"/>
      <c r="H1627" s="236"/>
      <c r="I1627" s="236"/>
      <c r="J1627" s="236"/>
      <c r="K1627" s="236"/>
      <c r="L1627" s="236"/>
    </row>
    <row r="1628" spans="7:12" x14ac:dyDescent="0.25">
      <c r="G1628" s="236"/>
      <c r="H1628" s="236"/>
      <c r="I1628" s="236"/>
      <c r="J1628" s="236"/>
      <c r="K1628" s="236"/>
      <c r="L1628" s="236"/>
    </row>
    <row r="1629" spans="7:12" x14ac:dyDescent="0.25">
      <c r="G1629" s="236"/>
      <c r="H1629" s="236"/>
      <c r="I1629" s="236"/>
      <c r="J1629" s="236"/>
      <c r="K1629" s="236"/>
      <c r="L1629" s="236"/>
    </row>
    <row r="1630" spans="7:12" x14ac:dyDescent="0.25">
      <c r="G1630" s="236"/>
      <c r="H1630" s="236"/>
      <c r="I1630" s="236"/>
      <c r="J1630" s="236"/>
      <c r="K1630" s="236"/>
      <c r="L1630" s="236"/>
    </row>
    <row r="1631" spans="7:12" x14ac:dyDescent="0.25">
      <c r="G1631" s="236"/>
      <c r="H1631" s="236"/>
      <c r="I1631" s="236"/>
      <c r="J1631" s="236"/>
      <c r="K1631" s="236"/>
      <c r="L1631" s="236"/>
    </row>
    <row r="1632" spans="7:12" x14ac:dyDescent="0.25">
      <c r="G1632" s="236"/>
      <c r="H1632" s="236"/>
      <c r="I1632" s="236"/>
      <c r="J1632" s="236"/>
      <c r="K1632" s="236"/>
      <c r="L1632" s="236"/>
    </row>
    <row r="1633" spans="7:12" x14ac:dyDescent="0.25">
      <c r="G1633" s="236"/>
      <c r="H1633" s="236"/>
      <c r="I1633" s="236"/>
      <c r="J1633" s="236"/>
      <c r="K1633" s="236"/>
      <c r="L1633" s="236"/>
    </row>
    <row r="1634" spans="7:12" x14ac:dyDescent="0.25">
      <c r="G1634" s="236"/>
      <c r="H1634" s="236"/>
      <c r="I1634" s="236"/>
      <c r="J1634" s="236"/>
      <c r="K1634" s="236"/>
      <c r="L1634" s="236"/>
    </row>
    <row r="1635" spans="7:12" x14ac:dyDescent="0.25">
      <c r="G1635" s="236"/>
      <c r="H1635" s="236"/>
      <c r="I1635" s="236"/>
      <c r="J1635" s="236"/>
      <c r="K1635" s="236"/>
      <c r="L1635" s="236"/>
    </row>
    <row r="1636" spans="7:12" x14ac:dyDescent="0.25">
      <c r="G1636" s="236"/>
      <c r="H1636" s="236"/>
      <c r="I1636" s="236"/>
      <c r="J1636" s="236"/>
      <c r="K1636" s="236"/>
      <c r="L1636" s="236"/>
    </row>
    <row r="1637" spans="7:12" x14ac:dyDescent="0.25">
      <c r="G1637" s="236"/>
      <c r="H1637" s="236"/>
      <c r="I1637" s="236"/>
      <c r="J1637" s="236"/>
      <c r="K1637" s="236"/>
      <c r="L1637" s="236"/>
    </row>
    <row r="1638" spans="7:12" x14ac:dyDescent="0.25">
      <c r="G1638" s="236"/>
      <c r="H1638" s="236"/>
      <c r="I1638" s="236"/>
      <c r="J1638" s="236"/>
      <c r="K1638" s="236"/>
      <c r="L1638" s="236"/>
    </row>
    <row r="1639" spans="7:12" x14ac:dyDescent="0.25">
      <c r="G1639" s="236"/>
      <c r="H1639" s="236"/>
      <c r="I1639" s="236"/>
      <c r="J1639" s="236"/>
      <c r="K1639" s="236"/>
      <c r="L1639" s="236"/>
    </row>
    <row r="1640" spans="7:12" x14ac:dyDescent="0.25">
      <c r="G1640" s="236"/>
      <c r="H1640" s="236"/>
      <c r="I1640" s="236"/>
      <c r="J1640" s="236"/>
      <c r="K1640" s="236"/>
      <c r="L1640" s="236"/>
    </row>
    <row r="1641" spans="7:12" x14ac:dyDescent="0.25">
      <c r="G1641" s="236"/>
      <c r="H1641" s="236"/>
      <c r="I1641" s="236"/>
      <c r="J1641" s="236"/>
      <c r="K1641" s="236"/>
      <c r="L1641" s="236"/>
    </row>
    <row r="1642" spans="7:12" x14ac:dyDescent="0.25">
      <c r="G1642" s="236"/>
      <c r="H1642" s="236"/>
      <c r="I1642" s="236"/>
      <c r="J1642" s="236"/>
      <c r="K1642" s="236"/>
      <c r="L1642" s="236"/>
    </row>
    <row r="1643" spans="7:12" x14ac:dyDescent="0.25">
      <c r="G1643" s="236"/>
      <c r="H1643" s="236"/>
      <c r="I1643" s="236"/>
      <c r="J1643" s="236"/>
      <c r="K1643" s="236"/>
      <c r="L1643" s="236"/>
    </row>
    <row r="1644" spans="7:12" x14ac:dyDescent="0.25">
      <c r="G1644" s="236"/>
      <c r="H1644" s="236"/>
      <c r="I1644" s="236"/>
      <c r="J1644" s="236"/>
      <c r="K1644" s="236"/>
      <c r="L1644" s="236"/>
    </row>
    <row r="1645" spans="7:12" x14ac:dyDescent="0.25">
      <c r="G1645" s="236"/>
      <c r="H1645" s="236"/>
      <c r="I1645" s="236"/>
      <c r="J1645" s="236"/>
      <c r="K1645" s="236"/>
      <c r="L1645" s="236"/>
    </row>
    <row r="1646" spans="7:12" x14ac:dyDescent="0.25">
      <c r="G1646" s="236"/>
      <c r="H1646" s="236"/>
      <c r="I1646" s="236"/>
      <c r="J1646" s="236"/>
      <c r="K1646" s="236"/>
      <c r="L1646" s="236"/>
    </row>
    <row r="1647" spans="7:12" x14ac:dyDescent="0.25">
      <c r="G1647" s="236"/>
      <c r="H1647" s="236"/>
      <c r="I1647" s="236"/>
      <c r="J1647" s="236"/>
      <c r="K1647" s="236"/>
      <c r="L1647" s="236"/>
    </row>
    <row r="1648" spans="7:12" x14ac:dyDescent="0.25">
      <c r="G1648" s="236"/>
      <c r="H1648" s="236"/>
      <c r="I1648" s="236"/>
      <c r="J1648" s="236"/>
      <c r="K1648" s="236"/>
      <c r="L1648" s="236"/>
    </row>
    <row r="1649" spans="7:12" x14ac:dyDescent="0.25">
      <c r="G1649" s="236"/>
      <c r="H1649" s="236"/>
      <c r="I1649" s="236"/>
      <c r="J1649" s="236"/>
      <c r="K1649" s="236"/>
      <c r="L1649" s="236"/>
    </row>
    <row r="1650" spans="7:12" x14ac:dyDescent="0.25">
      <c r="G1650" s="236"/>
      <c r="H1650" s="236"/>
      <c r="I1650" s="236"/>
      <c r="J1650" s="236"/>
      <c r="K1650" s="236"/>
      <c r="L1650" s="236"/>
    </row>
    <row r="1651" spans="7:12" x14ac:dyDescent="0.25">
      <c r="G1651" s="236"/>
      <c r="H1651" s="236"/>
      <c r="I1651" s="236"/>
      <c r="J1651" s="236"/>
      <c r="K1651" s="236"/>
      <c r="L1651" s="236"/>
    </row>
    <row r="1652" spans="7:12" x14ac:dyDescent="0.25">
      <c r="G1652" s="236"/>
      <c r="H1652" s="236"/>
      <c r="I1652" s="236"/>
      <c r="J1652" s="236"/>
      <c r="K1652" s="236"/>
      <c r="L1652" s="236"/>
    </row>
    <row r="1653" spans="7:12" x14ac:dyDescent="0.25">
      <c r="G1653" s="236"/>
      <c r="H1653" s="236"/>
      <c r="I1653" s="236"/>
      <c r="J1653" s="236"/>
      <c r="K1653" s="236"/>
      <c r="L1653" s="236"/>
    </row>
    <row r="1654" spans="7:12" x14ac:dyDescent="0.25">
      <c r="G1654" s="236"/>
      <c r="H1654" s="236"/>
      <c r="I1654" s="236"/>
      <c r="J1654" s="236"/>
      <c r="K1654" s="236"/>
      <c r="L1654" s="236"/>
    </row>
    <row r="1655" spans="7:12" x14ac:dyDescent="0.25">
      <c r="G1655" s="236"/>
      <c r="H1655" s="236"/>
      <c r="I1655" s="236"/>
      <c r="J1655" s="236"/>
      <c r="K1655" s="236"/>
      <c r="L1655" s="236"/>
    </row>
    <row r="1656" spans="7:12" x14ac:dyDescent="0.25">
      <c r="G1656" s="236"/>
      <c r="H1656" s="236"/>
      <c r="I1656" s="236"/>
      <c r="J1656" s="236"/>
      <c r="K1656" s="236"/>
      <c r="L1656" s="236"/>
    </row>
    <row r="1657" spans="7:12" x14ac:dyDescent="0.25">
      <c r="G1657" s="236"/>
      <c r="H1657" s="236"/>
      <c r="I1657" s="236"/>
      <c r="J1657" s="236"/>
      <c r="K1657" s="236"/>
      <c r="L1657" s="236"/>
    </row>
    <row r="1658" spans="7:12" x14ac:dyDescent="0.25">
      <c r="G1658" s="236"/>
      <c r="H1658" s="236"/>
      <c r="I1658" s="236"/>
      <c r="J1658" s="236"/>
      <c r="K1658" s="236"/>
      <c r="L1658" s="236"/>
    </row>
    <row r="1659" spans="7:12" x14ac:dyDescent="0.25">
      <c r="G1659" s="236"/>
      <c r="H1659" s="236"/>
      <c r="I1659" s="236"/>
      <c r="J1659" s="236"/>
      <c r="K1659" s="236"/>
      <c r="L1659" s="236"/>
    </row>
    <row r="1660" spans="7:12" x14ac:dyDescent="0.25">
      <c r="G1660" s="236"/>
      <c r="H1660" s="236"/>
      <c r="I1660" s="236"/>
      <c r="J1660" s="236"/>
      <c r="K1660" s="236"/>
      <c r="L1660" s="236"/>
    </row>
    <row r="1661" spans="7:12" x14ac:dyDescent="0.25">
      <c r="G1661" s="236"/>
      <c r="H1661" s="236"/>
      <c r="I1661" s="236"/>
      <c r="J1661" s="236"/>
      <c r="K1661" s="236"/>
      <c r="L1661" s="236"/>
    </row>
    <row r="1662" spans="7:12" x14ac:dyDescent="0.25">
      <c r="G1662" s="236"/>
      <c r="H1662" s="236"/>
      <c r="I1662" s="236"/>
      <c r="J1662" s="236"/>
      <c r="K1662" s="236"/>
      <c r="L1662" s="236"/>
    </row>
    <row r="1663" spans="7:12" x14ac:dyDescent="0.25">
      <c r="G1663" s="236"/>
      <c r="H1663" s="236"/>
      <c r="I1663" s="236"/>
      <c r="J1663" s="236"/>
      <c r="K1663" s="236"/>
      <c r="L1663" s="236"/>
    </row>
    <row r="1664" spans="7:12" x14ac:dyDescent="0.25">
      <c r="G1664" s="236"/>
      <c r="H1664" s="236"/>
      <c r="I1664" s="236"/>
      <c r="J1664" s="236"/>
      <c r="K1664" s="236"/>
      <c r="L1664" s="236"/>
    </row>
    <row r="1665" spans="7:12" x14ac:dyDescent="0.25">
      <c r="G1665" s="236"/>
      <c r="H1665" s="236"/>
      <c r="I1665" s="236"/>
      <c r="J1665" s="236"/>
      <c r="K1665" s="236"/>
      <c r="L1665" s="236"/>
    </row>
    <row r="1666" spans="7:12" x14ac:dyDescent="0.25">
      <c r="G1666" s="236"/>
      <c r="H1666" s="236"/>
      <c r="I1666" s="236"/>
      <c r="J1666" s="236"/>
      <c r="K1666" s="236"/>
      <c r="L1666" s="236"/>
    </row>
    <row r="1667" spans="7:12" x14ac:dyDescent="0.25">
      <c r="G1667" s="236"/>
      <c r="H1667" s="236"/>
      <c r="I1667" s="236"/>
      <c r="J1667" s="236"/>
      <c r="K1667" s="236"/>
      <c r="L1667" s="236"/>
    </row>
    <row r="1668" spans="7:12" x14ac:dyDescent="0.25">
      <c r="G1668" s="236"/>
      <c r="H1668" s="236"/>
      <c r="I1668" s="236"/>
      <c r="J1668" s="236"/>
      <c r="K1668" s="236"/>
      <c r="L1668" s="236"/>
    </row>
    <row r="1669" spans="7:12" x14ac:dyDescent="0.25">
      <c r="G1669" s="236"/>
      <c r="H1669" s="236"/>
      <c r="I1669" s="236"/>
      <c r="J1669" s="236"/>
      <c r="K1669" s="236"/>
      <c r="L1669" s="236"/>
    </row>
    <row r="1670" spans="7:12" x14ac:dyDescent="0.25">
      <c r="G1670" s="236"/>
      <c r="H1670" s="236"/>
      <c r="I1670" s="236"/>
      <c r="J1670" s="236"/>
      <c r="K1670" s="236"/>
      <c r="L1670" s="236"/>
    </row>
    <row r="1671" spans="7:12" x14ac:dyDescent="0.25">
      <c r="G1671" s="236"/>
      <c r="H1671" s="236"/>
      <c r="I1671" s="236"/>
      <c r="J1671" s="236"/>
      <c r="K1671" s="236"/>
      <c r="L1671" s="236"/>
    </row>
    <row r="1672" spans="7:12" x14ac:dyDescent="0.25">
      <c r="G1672" s="236"/>
      <c r="H1672" s="236"/>
      <c r="I1672" s="236"/>
      <c r="J1672" s="236"/>
      <c r="K1672" s="236"/>
      <c r="L1672" s="236"/>
    </row>
    <row r="1673" spans="7:12" x14ac:dyDescent="0.25">
      <c r="G1673" s="236"/>
      <c r="H1673" s="236"/>
      <c r="I1673" s="236"/>
      <c r="J1673" s="236"/>
      <c r="K1673" s="236"/>
      <c r="L1673" s="236"/>
    </row>
    <row r="1674" spans="7:12" x14ac:dyDescent="0.25">
      <c r="G1674" s="236"/>
      <c r="H1674" s="236"/>
      <c r="I1674" s="236"/>
      <c r="J1674" s="236"/>
      <c r="K1674" s="236"/>
      <c r="L1674" s="236"/>
    </row>
    <row r="1675" spans="7:12" x14ac:dyDescent="0.25">
      <c r="G1675" s="236"/>
      <c r="H1675" s="236"/>
      <c r="I1675" s="236"/>
      <c r="J1675" s="236"/>
      <c r="K1675" s="236"/>
      <c r="L1675" s="236"/>
    </row>
    <row r="1676" spans="7:12" x14ac:dyDescent="0.25">
      <c r="G1676" s="236"/>
      <c r="H1676" s="236"/>
      <c r="I1676" s="236"/>
      <c r="J1676" s="236"/>
      <c r="K1676" s="236"/>
      <c r="L1676" s="236"/>
    </row>
    <row r="1677" spans="7:12" x14ac:dyDescent="0.25">
      <c r="G1677" s="236"/>
      <c r="H1677" s="236"/>
      <c r="I1677" s="236"/>
      <c r="J1677" s="236"/>
      <c r="K1677" s="236"/>
      <c r="L1677" s="236"/>
    </row>
    <row r="1678" spans="7:12" x14ac:dyDescent="0.25">
      <c r="G1678" s="236"/>
      <c r="H1678" s="236"/>
      <c r="I1678" s="236"/>
      <c r="J1678" s="236"/>
      <c r="K1678" s="236"/>
      <c r="L1678" s="236"/>
    </row>
    <row r="1679" spans="7:12" x14ac:dyDescent="0.25">
      <c r="G1679" s="236"/>
      <c r="H1679" s="236"/>
      <c r="I1679" s="236"/>
      <c r="J1679" s="236"/>
      <c r="K1679" s="236"/>
      <c r="L1679" s="236"/>
    </row>
    <row r="1680" spans="7:12" x14ac:dyDescent="0.25">
      <c r="G1680" s="236"/>
      <c r="H1680" s="236"/>
      <c r="I1680" s="236"/>
      <c r="J1680" s="236"/>
      <c r="K1680" s="236"/>
      <c r="L1680" s="236"/>
    </row>
    <row r="1681" spans="7:12" x14ac:dyDescent="0.25">
      <c r="G1681" s="236"/>
      <c r="H1681" s="236"/>
      <c r="I1681" s="236"/>
      <c r="J1681" s="236"/>
      <c r="K1681" s="236"/>
      <c r="L1681" s="236"/>
    </row>
    <row r="1682" spans="7:12" x14ac:dyDescent="0.25">
      <c r="G1682" s="236"/>
      <c r="H1682" s="236"/>
      <c r="I1682" s="236"/>
      <c r="J1682" s="236"/>
      <c r="K1682" s="236"/>
      <c r="L1682" s="236"/>
    </row>
    <row r="1683" spans="7:12" x14ac:dyDescent="0.25">
      <c r="G1683" s="236"/>
      <c r="H1683" s="236"/>
      <c r="I1683" s="236"/>
      <c r="J1683" s="236"/>
      <c r="K1683" s="236"/>
      <c r="L1683" s="236"/>
    </row>
    <row r="1684" spans="7:12" x14ac:dyDescent="0.25">
      <c r="G1684" s="236"/>
      <c r="H1684" s="236"/>
      <c r="I1684" s="236"/>
      <c r="J1684" s="236"/>
      <c r="K1684" s="236"/>
      <c r="L1684" s="236"/>
    </row>
    <row r="1685" spans="7:12" x14ac:dyDescent="0.25">
      <c r="G1685" s="236"/>
      <c r="H1685" s="236"/>
      <c r="I1685" s="236"/>
      <c r="J1685" s="236"/>
      <c r="K1685" s="236"/>
      <c r="L1685" s="236"/>
    </row>
  </sheetData>
  <mergeCells count="432">
    <mergeCell ref="F118:H118"/>
    <mergeCell ref="F119:H119"/>
    <mergeCell ref="A112:C114"/>
    <mergeCell ref="N112:Y114"/>
    <mergeCell ref="A100:A105"/>
    <mergeCell ref="B100:B105"/>
    <mergeCell ref="C100:C103"/>
    <mergeCell ref="N100:N103"/>
    <mergeCell ref="C104:C105"/>
    <mergeCell ref="Y100:Y103"/>
    <mergeCell ref="O100:O103"/>
    <mergeCell ref="B118:E118"/>
    <mergeCell ref="B119:E119"/>
    <mergeCell ref="W104:W105"/>
    <mergeCell ref="X104:X105"/>
    <mergeCell ref="Y104:Y105"/>
    <mergeCell ref="N104:N105"/>
    <mergeCell ref="O104:O105"/>
    <mergeCell ref="P104:P105"/>
    <mergeCell ref="Q104:Q105"/>
    <mergeCell ref="R104:R105"/>
    <mergeCell ref="S104:S105"/>
    <mergeCell ref="T104:T105"/>
    <mergeCell ref="U104:U105"/>
    <mergeCell ref="W52:W55"/>
    <mergeCell ref="X52:X55"/>
    <mergeCell ref="A64:A69"/>
    <mergeCell ref="B64:B69"/>
    <mergeCell ref="C56:C59"/>
    <mergeCell ref="N56:N59"/>
    <mergeCell ref="Q100:Q103"/>
    <mergeCell ref="R100:R103"/>
    <mergeCell ref="P100:P103"/>
    <mergeCell ref="V100:V103"/>
    <mergeCell ref="W100:W103"/>
    <mergeCell ref="X100:X103"/>
    <mergeCell ref="S100:S103"/>
    <mergeCell ref="T100:T103"/>
    <mergeCell ref="U100:U103"/>
    <mergeCell ref="A8:A63"/>
    <mergeCell ref="B8:B63"/>
    <mergeCell ref="C8:C11"/>
    <mergeCell ref="C52:C55"/>
    <mergeCell ref="C60:C63"/>
    <mergeCell ref="N60:N63"/>
    <mergeCell ref="R60:R63"/>
    <mergeCell ref="S60:S63"/>
    <mergeCell ref="T60:T63"/>
    <mergeCell ref="E6:E7"/>
    <mergeCell ref="J6:M6"/>
    <mergeCell ref="N6:R6"/>
    <mergeCell ref="S6:Y6"/>
    <mergeCell ref="O8:O11"/>
    <mergeCell ref="P8:P11"/>
    <mergeCell ref="O52:O55"/>
    <mergeCell ref="P52:P55"/>
    <mergeCell ref="Y52:Y55"/>
    <mergeCell ref="Q8:Q11"/>
    <mergeCell ref="R8:R11"/>
    <mergeCell ref="V8:V11"/>
    <mergeCell ref="W8:W11"/>
    <mergeCell ref="X8:X11"/>
    <mergeCell ref="Y8:Y11"/>
    <mergeCell ref="Q52:Q55"/>
    <mergeCell ref="R52:R55"/>
    <mergeCell ref="V52:V55"/>
    <mergeCell ref="S8:S11"/>
    <mergeCell ref="T8:T11"/>
    <mergeCell ref="U8:U11"/>
    <mergeCell ref="F6:I6"/>
    <mergeCell ref="N8:N11"/>
    <mergeCell ref="N52:N55"/>
    <mergeCell ref="E5:Y5"/>
    <mergeCell ref="A4:D4"/>
    <mergeCell ref="A5:D5"/>
    <mergeCell ref="E1:Y1"/>
    <mergeCell ref="E2:Y2"/>
    <mergeCell ref="S3:Y3"/>
    <mergeCell ref="E3:R3"/>
    <mergeCell ref="A1:D3"/>
    <mergeCell ref="E4:Y4"/>
    <mergeCell ref="A6:A7"/>
    <mergeCell ref="B6:B7"/>
    <mergeCell ref="C6:C7"/>
    <mergeCell ref="D6:D7"/>
    <mergeCell ref="C48:C51"/>
    <mergeCell ref="N12:N15"/>
    <mergeCell ref="N16:N19"/>
    <mergeCell ref="N20:N23"/>
    <mergeCell ref="N24:N27"/>
    <mergeCell ref="N28:N31"/>
    <mergeCell ref="N32:N35"/>
    <mergeCell ref="N36:N39"/>
    <mergeCell ref="N40:N43"/>
    <mergeCell ref="N44:N47"/>
    <mergeCell ref="N48:N51"/>
    <mergeCell ref="C12:C15"/>
    <mergeCell ref="C16:C19"/>
    <mergeCell ref="C20:C23"/>
    <mergeCell ref="C24:C27"/>
    <mergeCell ref="C28:C31"/>
    <mergeCell ref="C32:C35"/>
    <mergeCell ref="C36:C39"/>
    <mergeCell ref="C40:C43"/>
    <mergeCell ref="C44:C47"/>
    <mergeCell ref="U60:U63"/>
    <mergeCell ref="P48:P51"/>
    <mergeCell ref="Q48:Q51"/>
    <mergeCell ref="R48:R51"/>
    <mergeCell ref="S48:S51"/>
    <mergeCell ref="T48:T51"/>
    <mergeCell ref="U48:U51"/>
    <mergeCell ref="Y12:Y15"/>
    <mergeCell ref="P16:P19"/>
    <mergeCell ref="Q16:Q19"/>
    <mergeCell ref="R16:R19"/>
    <mergeCell ref="S16:S19"/>
    <mergeCell ref="T16:T19"/>
    <mergeCell ref="U16:U19"/>
    <mergeCell ref="V12:V15"/>
    <mergeCell ref="W12:W15"/>
    <mergeCell ref="X12:X15"/>
    <mergeCell ref="V16:V19"/>
    <mergeCell ref="W16:W19"/>
    <mergeCell ref="X16:X19"/>
    <mergeCell ref="Y16:Y19"/>
    <mergeCell ref="Q20:Q23"/>
    <mergeCell ref="R20:R23"/>
    <mergeCell ref="S20:S23"/>
    <mergeCell ref="O48:O51"/>
    <mergeCell ref="O56:O59"/>
    <mergeCell ref="P56:P59"/>
    <mergeCell ref="Q56:Q59"/>
    <mergeCell ref="R56:R59"/>
    <mergeCell ref="S56:S59"/>
    <mergeCell ref="T56:T59"/>
    <mergeCell ref="U56:U59"/>
    <mergeCell ref="O12:O15"/>
    <mergeCell ref="O16:O19"/>
    <mergeCell ref="O20:O23"/>
    <mergeCell ref="O24:O27"/>
    <mergeCell ref="O28:O31"/>
    <mergeCell ref="O32:O35"/>
    <mergeCell ref="O36:O39"/>
    <mergeCell ref="O40:O43"/>
    <mergeCell ref="O44:O47"/>
    <mergeCell ref="P12:P15"/>
    <mergeCell ref="Q12:Q15"/>
    <mergeCell ref="R12:R15"/>
    <mergeCell ref="S12:S15"/>
    <mergeCell ref="T12:T15"/>
    <mergeCell ref="U12:U15"/>
    <mergeCell ref="P20:P23"/>
    <mergeCell ref="T20:T23"/>
    <mergeCell ref="U20:U23"/>
    <mergeCell ref="V20:V23"/>
    <mergeCell ref="W20:W23"/>
    <mergeCell ref="X20:X23"/>
    <mergeCell ref="Y20:Y23"/>
    <mergeCell ref="Y24:Y27"/>
    <mergeCell ref="P28:P31"/>
    <mergeCell ref="Q28:Q31"/>
    <mergeCell ref="R28:R31"/>
    <mergeCell ref="S28:S31"/>
    <mergeCell ref="T28:T31"/>
    <mergeCell ref="U28:U31"/>
    <mergeCell ref="V28:V31"/>
    <mergeCell ref="W28:W31"/>
    <mergeCell ref="X28:X31"/>
    <mergeCell ref="Y28:Y31"/>
    <mergeCell ref="P24:P27"/>
    <mergeCell ref="Q24:Q27"/>
    <mergeCell ref="R24:R27"/>
    <mergeCell ref="S24:S27"/>
    <mergeCell ref="T24:T27"/>
    <mergeCell ref="U24:U27"/>
    <mergeCell ref="V24:V27"/>
    <mergeCell ref="W24:W27"/>
    <mergeCell ref="X24:X27"/>
    <mergeCell ref="Y32:Y35"/>
    <mergeCell ref="P36:P39"/>
    <mergeCell ref="Q36:Q39"/>
    <mergeCell ref="R36:R39"/>
    <mergeCell ref="S36:S39"/>
    <mergeCell ref="T36:T39"/>
    <mergeCell ref="U36:U39"/>
    <mergeCell ref="V36:V39"/>
    <mergeCell ref="W36:W39"/>
    <mergeCell ref="X36:X39"/>
    <mergeCell ref="Y36:Y39"/>
    <mergeCell ref="P32:P35"/>
    <mergeCell ref="Q32:Q35"/>
    <mergeCell ref="R32:R35"/>
    <mergeCell ref="S32:S35"/>
    <mergeCell ref="T32:T35"/>
    <mergeCell ref="U32:U35"/>
    <mergeCell ref="V32:V35"/>
    <mergeCell ref="W32:W35"/>
    <mergeCell ref="X32:X35"/>
    <mergeCell ref="Y40:Y43"/>
    <mergeCell ref="P44:P47"/>
    <mergeCell ref="Q44:Q47"/>
    <mergeCell ref="R44:R47"/>
    <mergeCell ref="S44:S47"/>
    <mergeCell ref="T44:T47"/>
    <mergeCell ref="U44:U47"/>
    <mergeCell ref="V44:V47"/>
    <mergeCell ref="W44:W47"/>
    <mergeCell ref="X44:X47"/>
    <mergeCell ref="Y44:Y47"/>
    <mergeCell ref="P40:P43"/>
    <mergeCell ref="Q40:Q43"/>
    <mergeCell ref="R40:R43"/>
    <mergeCell ref="S40:S43"/>
    <mergeCell ref="T40:T43"/>
    <mergeCell ref="U40:U43"/>
    <mergeCell ref="V40:V43"/>
    <mergeCell ref="W40:W43"/>
    <mergeCell ref="X40:X43"/>
    <mergeCell ref="V48:V51"/>
    <mergeCell ref="W48:W51"/>
    <mergeCell ref="X48:X51"/>
    <mergeCell ref="Y48:Y51"/>
    <mergeCell ref="S52:S55"/>
    <mergeCell ref="T52:T55"/>
    <mergeCell ref="U52:U55"/>
    <mergeCell ref="C64:C67"/>
    <mergeCell ref="C68:C69"/>
    <mergeCell ref="V68:V69"/>
    <mergeCell ref="W68:W69"/>
    <mergeCell ref="X68:X69"/>
    <mergeCell ref="Y68:Y69"/>
    <mergeCell ref="V60:V63"/>
    <mergeCell ref="W60:W63"/>
    <mergeCell ref="X60:X63"/>
    <mergeCell ref="Y56:Y59"/>
    <mergeCell ref="V56:V59"/>
    <mergeCell ref="W56:W59"/>
    <mergeCell ref="X56:X59"/>
    <mergeCell ref="Y60:Y63"/>
    <mergeCell ref="O60:O63"/>
    <mergeCell ref="P60:P63"/>
    <mergeCell ref="Q60:Q63"/>
    <mergeCell ref="A76:A81"/>
    <mergeCell ref="B76:B81"/>
    <mergeCell ref="C76:C79"/>
    <mergeCell ref="C80:C81"/>
    <mergeCell ref="N70:N73"/>
    <mergeCell ref="O70:O73"/>
    <mergeCell ref="P70:P73"/>
    <mergeCell ref="Q70:Q73"/>
    <mergeCell ref="R70:R73"/>
    <mergeCell ref="A70:A75"/>
    <mergeCell ref="B70:B75"/>
    <mergeCell ref="C70:C73"/>
    <mergeCell ref="C74:C75"/>
    <mergeCell ref="A82:A87"/>
    <mergeCell ref="B82:B87"/>
    <mergeCell ref="C82:C85"/>
    <mergeCell ref="N82:N85"/>
    <mergeCell ref="O82:O85"/>
    <mergeCell ref="P82:P85"/>
    <mergeCell ref="Q82:Q85"/>
    <mergeCell ref="R82:R85"/>
    <mergeCell ref="S82:S85"/>
    <mergeCell ref="C86:C87"/>
    <mergeCell ref="U64:U67"/>
    <mergeCell ref="V64:V67"/>
    <mergeCell ref="W64:W67"/>
    <mergeCell ref="X64:X67"/>
    <mergeCell ref="Y64:Y67"/>
    <mergeCell ref="O68:O69"/>
    <mergeCell ref="P68:P69"/>
    <mergeCell ref="Q68:Q69"/>
    <mergeCell ref="R68:R69"/>
    <mergeCell ref="S68:S69"/>
    <mergeCell ref="T68:T69"/>
    <mergeCell ref="U68:U69"/>
    <mergeCell ref="N64:N67"/>
    <mergeCell ref="N68:N69"/>
    <mergeCell ref="O64:O67"/>
    <mergeCell ref="P64:P67"/>
    <mergeCell ref="Q64:Q67"/>
    <mergeCell ref="R64:R67"/>
    <mergeCell ref="S64:S67"/>
    <mergeCell ref="T64:T67"/>
    <mergeCell ref="T82:T85"/>
    <mergeCell ref="S70:S73"/>
    <mergeCell ref="T70:T73"/>
    <mergeCell ref="W70:W73"/>
    <mergeCell ref="X70:X73"/>
    <mergeCell ref="Y70:Y73"/>
    <mergeCell ref="N74:N75"/>
    <mergeCell ref="O74:O75"/>
    <mergeCell ref="P74:P75"/>
    <mergeCell ref="Q74:Q75"/>
    <mergeCell ref="R74:R75"/>
    <mergeCell ref="S74:S75"/>
    <mergeCell ref="T74:T75"/>
    <mergeCell ref="U74:U75"/>
    <mergeCell ref="V74:V75"/>
    <mergeCell ref="W74:W75"/>
    <mergeCell ref="X74:X75"/>
    <mergeCell ref="Y74:Y75"/>
    <mergeCell ref="U70:U73"/>
    <mergeCell ref="V70:V73"/>
    <mergeCell ref="W76:W79"/>
    <mergeCell ref="X76:X79"/>
    <mergeCell ref="Y76:Y79"/>
    <mergeCell ref="N80:N81"/>
    <mergeCell ref="O80:O81"/>
    <mergeCell ref="P80:P81"/>
    <mergeCell ref="Q80:Q81"/>
    <mergeCell ref="R80:R81"/>
    <mergeCell ref="S80:S81"/>
    <mergeCell ref="T80:T81"/>
    <mergeCell ref="U80:U81"/>
    <mergeCell ref="V80:V81"/>
    <mergeCell ref="W80:W81"/>
    <mergeCell ref="X80:X81"/>
    <mergeCell ref="Y80:Y81"/>
    <mergeCell ref="N76:N79"/>
    <mergeCell ref="O76:O79"/>
    <mergeCell ref="P76:P79"/>
    <mergeCell ref="Q76:Q79"/>
    <mergeCell ref="R76:R79"/>
    <mergeCell ref="S76:S79"/>
    <mergeCell ref="T76:T79"/>
    <mergeCell ref="U76:U79"/>
    <mergeCell ref="V76:V79"/>
    <mergeCell ref="C92:C93"/>
    <mergeCell ref="A94:A99"/>
    <mergeCell ref="B94:B99"/>
    <mergeCell ref="C94:C97"/>
    <mergeCell ref="C98:C99"/>
    <mergeCell ref="N88:N91"/>
    <mergeCell ref="O88:O91"/>
    <mergeCell ref="P88:P91"/>
    <mergeCell ref="Q88:Q91"/>
    <mergeCell ref="A88:A93"/>
    <mergeCell ref="B88:B93"/>
    <mergeCell ref="C88:C91"/>
    <mergeCell ref="W82:W85"/>
    <mergeCell ref="X82:X85"/>
    <mergeCell ref="Y82:Y85"/>
    <mergeCell ref="N86:N87"/>
    <mergeCell ref="O86:O87"/>
    <mergeCell ref="P86:P87"/>
    <mergeCell ref="Q86:Q87"/>
    <mergeCell ref="R86:R87"/>
    <mergeCell ref="S86:S87"/>
    <mergeCell ref="T86:T87"/>
    <mergeCell ref="U86:U87"/>
    <mergeCell ref="V86:V87"/>
    <mergeCell ref="W86:W87"/>
    <mergeCell ref="X86:X87"/>
    <mergeCell ref="Y86:Y87"/>
    <mergeCell ref="U82:U85"/>
    <mergeCell ref="V82:V85"/>
    <mergeCell ref="W88:W91"/>
    <mergeCell ref="X88:X91"/>
    <mergeCell ref="Y88:Y91"/>
    <mergeCell ref="N92:N93"/>
    <mergeCell ref="O92:O93"/>
    <mergeCell ref="P92:P93"/>
    <mergeCell ref="Q92:Q93"/>
    <mergeCell ref="R92:R93"/>
    <mergeCell ref="S92:S93"/>
    <mergeCell ref="T92:T93"/>
    <mergeCell ref="U92:U93"/>
    <mergeCell ref="V92:V93"/>
    <mergeCell ref="W92:W93"/>
    <mergeCell ref="X92:X93"/>
    <mergeCell ref="Y92:Y93"/>
    <mergeCell ref="R88:R91"/>
    <mergeCell ref="S88:S91"/>
    <mergeCell ref="T88:T91"/>
    <mergeCell ref="U88:U91"/>
    <mergeCell ref="V88:V91"/>
    <mergeCell ref="W94:W97"/>
    <mergeCell ref="X94:X97"/>
    <mergeCell ref="Y94:Y97"/>
    <mergeCell ref="N98:N99"/>
    <mergeCell ref="O98:O99"/>
    <mergeCell ref="P98:P99"/>
    <mergeCell ref="Q98:Q99"/>
    <mergeCell ref="R98:R99"/>
    <mergeCell ref="S98:S99"/>
    <mergeCell ref="T98:T99"/>
    <mergeCell ref="U98:U99"/>
    <mergeCell ref="V98:V99"/>
    <mergeCell ref="W98:W99"/>
    <mergeCell ref="X98:X99"/>
    <mergeCell ref="Y98:Y99"/>
    <mergeCell ref="N94:N97"/>
    <mergeCell ref="O94:O97"/>
    <mergeCell ref="P94:P97"/>
    <mergeCell ref="Q94:Q97"/>
    <mergeCell ref="R94:R97"/>
    <mergeCell ref="S94:S97"/>
    <mergeCell ref="T94:T97"/>
    <mergeCell ref="U94:U97"/>
    <mergeCell ref="V94:V97"/>
    <mergeCell ref="A106:A111"/>
    <mergeCell ref="B106:B111"/>
    <mergeCell ref="C106:C109"/>
    <mergeCell ref="C110:C111"/>
    <mergeCell ref="N106:N109"/>
    <mergeCell ref="O106:O109"/>
    <mergeCell ref="P106:P109"/>
    <mergeCell ref="Q106:Q109"/>
    <mergeCell ref="V104:V105"/>
    <mergeCell ref="R106:R109"/>
    <mergeCell ref="S106:S109"/>
    <mergeCell ref="T106:T109"/>
    <mergeCell ref="U106:U109"/>
    <mergeCell ref="V106:V109"/>
    <mergeCell ref="W106:W109"/>
    <mergeCell ref="X106:X109"/>
    <mergeCell ref="Y106:Y109"/>
    <mergeCell ref="N110:N111"/>
    <mergeCell ref="O110:O111"/>
    <mergeCell ref="P110:P111"/>
    <mergeCell ref="Q110:Q111"/>
    <mergeCell ref="R110:R111"/>
    <mergeCell ref="S110:S111"/>
    <mergeCell ref="T110:T111"/>
    <mergeCell ref="U110:U111"/>
    <mergeCell ref="V110:V111"/>
    <mergeCell ref="W110:W111"/>
    <mergeCell ref="X110:X111"/>
    <mergeCell ref="Y110:Y1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GESTIÓN</vt:lpstr>
      <vt:lpstr>INVERSIÓN</vt:lpstr>
      <vt:lpstr>ACTIVIDADES</vt:lpstr>
      <vt:lpstr>TERRITORIALIZACIÓN</vt:lpstr>
      <vt:lpstr>ACTIVIDADES!Área_de_impresión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2019-04-14T15:31:29Z</cp:lastPrinted>
  <dcterms:created xsi:type="dcterms:W3CDTF">2010-03-25T16:40:43Z</dcterms:created>
  <dcterms:modified xsi:type="dcterms:W3CDTF">2019-05-20T16:42:21Z</dcterms:modified>
</cp:coreProperties>
</file>