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DA\INFORMES\ANTICORRUPCIÓN\SEGUIMIENTO 2021\II-2021\"/>
    </mc:Choice>
  </mc:AlternateContent>
  <bookViews>
    <workbookView xWindow="0" yWindow="0" windowWidth="20490" windowHeight="7755"/>
  </bookViews>
  <sheets>
    <sheet name="PAAC 2021" sheetId="1" r:id="rId1"/>
  </sheets>
  <definedNames>
    <definedName name="_xlnm._FilterDatabase" localSheetId="0" hidden="1">'PAAC 2021'!$A$6:$AD$55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4" i="1" l="1"/>
  <c r="AE39" i="1" l="1"/>
  <c r="AE14" i="1" l="1"/>
  <c r="W55" i="1" l="1"/>
  <c r="W53" i="1"/>
  <c r="W52" i="1"/>
  <c r="W51" i="1"/>
  <c r="P51" i="1"/>
  <c r="W50" i="1"/>
  <c r="W49" i="1"/>
  <c r="W48" i="1"/>
  <c r="P48" i="1"/>
  <c r="W47" i="1"/>
  <c r="W46" i="1"/>
  <c r="P46" i="1"/>
  <c r="W45" i="1"/>
  <c r="W44" i="1"/>
  <c r="W43" i="1"/>
  <c r="W42" i="1"/>
  <c r="W41" i="1"/>
  <c r="P41" i="1"/>
  <c r="W40" i="1"/>
  <c r="W39" i="1"/>
  <c r="P39" i="1"/>
  <c r="W38" i="1"/>
  <c r="W37" i="1"/>
  <c r="W36" i="1"/>
  <c r="W35" i="1"/>
  <c r="P35" i="1"/>
  <c r="W34" i="1"/>
  <c r="P34" i="1"/>
  <c r="W33" i="1"/>
  <c r="P33" i="1"/>
  <c r="W32" i="1"/>
  <c r="P32" i="1"/>
  <c r="W31" i="1"/>
  <c r="W30" i="1"/>
  <c r="W29" i="1"/>
  <c r="W28" i="1"/>
  <c r="W27" i="1"/>
  <c r="W26" i="1"/>
  <c r="W25" i="1"/>
  <c r="W24" i="1"/>
  <c r="P24" i="1"/>
  <c r="Z23" i="1"/>
  <c r="W23" i="1"/>
  <c r="W22" i="1"/>
  <c r="P22" i="1"/>
  <c r="W21" i="1"/>
  <c r="W20" i="1"/>
  <c r="P20" i="1"/>
  <c r="W19" i="1"/>
  <c r="W18" i="1"/>
  <c r="W17" i="1"/>
  <c r="W16" i="1"/>
  <c r="W15" i="1"/>
  <c r="P15" i="1"/>
  <c r="W14" i="1"/>
  <c r="P14" i="1"/>
  <c r="W13" i="1"/>
  <c r="W12" i="1"/>
  <c r="W11" i="1"/>
  <c r="W10" i="1"/>
  <c r="W9" i="1"/>
  <c r="W8" i="1"/>
</calcChain>
</file>

<file path=xl/comments1.xml><?xml version="1.0" encoding="utf-8"?>
<comments xmlns="http://schemas.openxmlformats.org/spreadsheetml/2006/main">
  <authors>
    <author>NATALIA.MORENO</author>
    <author>DPSIA</author>
  </authors>
  <commentList>
    <comment ref="J6" authorId="0" shapeId="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A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<sst xmlns="http://schemas.openxmlformats.org/spreadsheetml/2006/main" count="1065" uniqueCount="714">
  <si>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</si>
  <si>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</si>
  <si>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</si>
  <si>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</si>
  <si>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</si>
  <si>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</si>
  <si>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</si>
  <si>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</si>
  <si>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</si>
  <si>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</si>
  <si>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</si>
  <si>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</si>
  <si>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</si>
  <si>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</si>
  <si>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</si>
  <si>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</si>
  <si>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</si>
  <si>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</si>
  <si>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</si>
  <si>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</si>
  <si>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</si>
  <si>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</si>
  <si>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</si>
  <si>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</si>
  <si>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</si>
  <si>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</si>
  <si>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</si>
  <si>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</si>
  <si>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</si>
  <si>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</si>
  <si>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</si>
  <si>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</si>
  <si>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</si>
  <si>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</si>
  <si>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</si>
  <si>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</si>
  <si>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</si>
  <si>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</si>
  <si>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</si>
  <si>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</si>
  <si>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</si>
  <si>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</si>
  <si>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</si>
  <si>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</si>
  <si>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</si>
  <si>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</si>
  <si>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</si>
  <si>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</si>
  <si>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</si>
  <si>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</si>
  <si>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</si>
  <si>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</si>
  <si>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</si>
  <si>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</si>
  <si>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</si>
  <si>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</si>
  <si>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</si>
  <si>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</si>
  <si>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</si>
  <si>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</si>
  <si>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</si>
  <si>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</si>
  <si>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</si>
  <si>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</si>
  <si>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</si>
  <si>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</si>
  <si>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</si>
  <si>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</si>
  <si>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</si>
  <si>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</si>
  <si>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</si>
  <si>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</si>
  <si>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</si>
  <si>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</si>
  <si>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</si>
  <si>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</si>
  <si>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</si>
  <si>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</si>
  <si>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</si>
  <si>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</si>
  <si>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</si>
  <si>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</si>
  <si>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</si>
  <si>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</si>
  <si>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</si>
  <si>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</si>
  <si>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</si>
  <si>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</si>
  <si>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</si>
  <si>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</si>
  <si>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</si>
  <si>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</si>
  <si>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</si>
  <si>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</si>
  <si>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</si>
  <si>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</si>
  <si>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</si>
  <si>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</si>
  <si>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</si>
  <si>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</si>
  <si>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</si>
  <si>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</si>
  <si>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</si>
  <si>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</si>
  <si>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</si>
  <si>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</si>
  <si>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</si>
  <si>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</si>
  <si>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</si>
  <si>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</si>
  <si>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</si>
  <si>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</si>
  <si>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</si>
  <si>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</si>
  <si>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</si>
  <si>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</si>
  <si>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</si>
  <si>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</si>
  <si>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</si>
  <si>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</si>
  <si>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</si>
  <si>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</si>
  <si>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</si>
  <si>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</si>
  <si>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</si>
  <si>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</si>
  <si>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</si>
  <si>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</si>
  <si>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</si>
  <si>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</si>
  <si>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</si>
  <si>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</si>
  <si>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</si>
  <si>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</si>
  <si>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</si>
  <si>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</si>
  <si>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</si>
  <si>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</si>
  <si>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</si>
  <si>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</si>
  <si>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</si>
  <si>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</si>
  <si>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</si>
  <si>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</si>
  <si>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</si>
  <si>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</si>
  <si>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</si>
  <si>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</si>
  <si>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</si>
  <si>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</si>
  <si>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</si>
  <si>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</si>
  <si>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</si>
  <si>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</si>
  <si>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</si>
  <si>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</si>
  <si>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</si>
  <si>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</si>
  <si>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</si>
  <si>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</si>
  <si>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</si>
  <si>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</si>
  <si>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</si>
  <si>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</si>
  <si>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</si>
  <si>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</si>
  <si>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</si>
  <si>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</si>
  <si>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</si>
  <si>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</si>
  <si>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</si>
  <si>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</si>
  <si>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</si>
  <si>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</si>
  <si>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</si>
  <si>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</si>
  <si>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</si>
  <si>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</si>
  <si>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</si>
  <si>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</si>
  <si>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</si>
  <si>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</si>
  <si>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</si>
  <si>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</si>
  <si>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</si>
  <si>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</si>
  <si>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</si>
  <si>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</si>
  <si>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</si>
  <si>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</si>
  <si>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</si>
  <si>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</si>
  <si>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</si>
  <si>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</si>
  <si>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</si>
  <si>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</si>
  <si>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</si>
  <si>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</si>
  <si>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</si>
  <si>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</si>
  <si>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</si>
  <si>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</si>
  <si>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</si>
  <si>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</si>
  <si>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</si>
  <si>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</si>
  <si>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</si>
  <si>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</si>
  <si>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</si>
  <si>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</si>
  <si>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</si>
  <si>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</si>
  <si>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</si>
  <si>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</si>
  <si>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</si>
  <si>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</si>
  <si>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</si>
  <si>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</si>
  <si>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</si>
  <si>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</si>
  <si>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</si>
  <si>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</si>
  <si>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</si>
  <si>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</si>
  <si>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</si>
  <si>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</si>
  <si>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</si>
  <si>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</si>
  <si>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</si>
  <si>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</si>
  <si>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</si>
  <si>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</si>
  <si>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</si>
  <si>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</si>
  <si>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</si>
  <si>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</si>
  <si>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</si>
  <si>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</si>
  <si>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</si>
  <si>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</si>
  <si>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</si>
  <si>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</si>
  <si>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</si>
  <si>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</si>
  <si>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</si>
  <si>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</si>
  <si>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</si>
  <si>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</si>
  <si>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</si>
  <si>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</si>
  <si>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</si>
  <si>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</si>
  <si>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</si>
  <si>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</si>
  <si>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</si>
  <si>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</si>
  <si>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</si>
  <si>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</si>
  <si>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</si>
  <si>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</si>
  <si>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</si>
  <si>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</si>
  <si>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</si>
  <si>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</si>
  <si>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</si>
  <si>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</si>
  <si>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</si>
  <si>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</si>
  <si>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</si>
  <si>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</si>
  <si>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</si>
  <si>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</si>
  <si>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</si>
  <si>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</si>
  <si>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</si>
  <si>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</si>
  <si>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</si>
  <si>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</si>
  <si>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</si>
  <si>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</si>
  <si>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</si>
  <si>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</si>
  <si>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</si>
  <si>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</si>
  <si>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</si>
  <si>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</si>
  <si>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</si>
  <si>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</si>
  <si>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</si>
  <si>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</si>
  <si>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</si>
  <si>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</si>
  <si>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</si>
  <si>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</si>
  <si>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</si>
  <si>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</si>
  <si>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</si>
  <si>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</si>
  <si>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</si>
  <si>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</si>
  <si>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</si>
  <si>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</si>
  <si>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</si>
  <si>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</si>
  <si>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</si>
  <si>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</si>
  <si>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</si>
  <si>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</si>
  <si>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</si>
  <si>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</si>
  <si>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</si>
  <si>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</si>
  <si>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</si>
  <si>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</si>
  <si>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</si>
  <si>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</si>
  <si>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</si>
  <si>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</si>
  <si>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</si>
  <si>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</si>
  <si>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</si>
  <si>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</si>
  <si>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</si>
  <si>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</si>
  <si>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</si>
  <si>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</si>
  <si>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</si>
  <si>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</si>
  <si>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</si>
  <si>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</si>
  <si>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</si>
  <si>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</si>
  <si>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</si>
  <si>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</si>
  <si>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</si>
  <si>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</si>
  <si>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</si>
  <si>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</si>
  <si>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</si>
  <si>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</si>
  <si>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</si>
  <si>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</si>
  <si>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</si>
  <si>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</si>
  <si>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</si>
  <si>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</si>
  <si>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</si>
  <si>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</si>
  <si>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</si>
  <si>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</si>
  <si>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</si>
  <si>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</si>
  <si>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</si>
  <si>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</si>
  <si>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</si>
  <si>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</si>
  <si>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</si>
  <si>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</si>
  <si>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</si>
  <si>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</si>
  <si>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</si>
  <si>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</si>
  <si>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</si>
  <si>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</si>
  <si>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</si>
  <si>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</si>
  <si>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</si>
  <si>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</si>
  <si>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</si>
  <si>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</si>
  <si>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</si>
  <si>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</si>
  <si>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</si>
  <si>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</si>
  <si>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</si>
  <si>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</si>
  <si>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</si>
  <si>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</si>
  <si>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</si>
  <si>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</si>
  <si>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</si>
  <si>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</si>
  <si>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</si>
  <si>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</si>
  <si>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</si>
  <si>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</si>
  <si>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</si>
  <si>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</si>
  <si>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</si>
  <si>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</si>
  <si>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</si>
  <si>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</si>
  <si>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</si>
  <si>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</si>
  <si>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</si>
  <si>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</si>
  <si>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</si>
  <si>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</si>
  <si>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</si>
  <si>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</si>
  <si>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</si>
  <si>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</si>
  <si>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</si>
  <si>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</si>
  <si>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</si>
  <si>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</si>
  <si>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</si>
  <si>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</si>
  <si>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</si>
  <si>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</si>
  <si>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</si>
  <si>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</si>
  <si>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</si>
  <si>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</si>
  <si>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</si>
  <si>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</si>
  <si>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t>Se evidencia bajo el  radicado de respuesta No    2021IE68141 contenidos en el aplicativo FOREST,  los documentos que dan cuenta de las activas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</si>
  <si>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t>La actividad comprendida en Hacer presencia institucional en ferias y eventos de servicio al ciudadano, organizadas por la Alcaldía Mayor de Bogotá y/o otras entidades. No se a cumplido debido a la emergencia sanitaria producto del problema de salud pública COVID 19.</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</si>
  <si>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</si>
  <si>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</si>
  <si>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</si>
  <si>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</si>
  <si>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</si>
  <si>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</si>
  <si>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</si>
  <si>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</si>
  <si>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</si>
  <si>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</si>
  <si>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</si>
  <si>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</si>
  <si>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</si>
  <si>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</si>
  <si>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</si>
  <si>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</si>
  <si>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</si>
  <si>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</si>
  <si>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</si>
  <si>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</si>
  <si>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</si>
  <si>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</si>
  <si>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</si>
  <si>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</si>
  <si>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</si>
  <si>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</si>
  <si>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</si>
  <si>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</si>
  <si>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</si>
  <si>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</si>
  <si>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</si>
  <si>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</si>
  <si>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</si>
  <si>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</si>
  <si>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</si>
  <si>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</si>
  <si>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</si>
  <si>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</si>
  <si>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</si>
  <si>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</si>
  <si>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</si>
  <si>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</si>
  <si>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</si>
  <si>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</si>
  <si>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</si>
  <si>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</si>
  <si>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</si>
  <si>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</si>
  <si>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</si>
  <si>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</si>
  <si>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</si>
  <si>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</si>
  <si>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</si>
  <si>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</si>
  <si>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</si>
  <si>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</si>
  <si>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</si>
  <si>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</si>
  <si>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</si>
  <si>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</si>
  <si>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</si>
  <si>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</si>
  <si>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</si>
  <si>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</si>
  <si>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</si>
  <si>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</si>
  <si>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</si>
  <si>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</si>
  <si>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</si>
  <si>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</si>
  <si>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</si>
  <si>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</si>
  <si>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</si>
  <si>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</si>
  <si>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</si>
  <si>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</si>
  <si>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</si>
  <si>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</si>
  <si>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</si>
  <si>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</si>
  <si>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</si>
  <si>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</si>
  <si>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</si>
  <si>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</si>
  <si>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</si>
  <si>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</si>
  <si>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</si>
  <si>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</si>
  <si>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</si>
  <si>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</si>
  <si>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</si>
  <si>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</si>
  <si>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</si>
  <si>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</si>
  <si>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</si>
  <si>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</si>
  <si>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</si>
  <si>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</si>
  <si>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</si>
  <si>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</si>
  <si>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</si>
  <si>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</si>
  <si>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</si>
  <si>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</si>
  <si>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</si>
  <si>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</si>
  <si>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</si>
  <si>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</si>
  <si>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</si>
  <si>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</si>
  <si>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</si>
  <si>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</si>
  <si>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</si>
  <si>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</si>
  <si>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</si>
  <si>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</si>
  <si>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</si>
  <si>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</si>
  <si>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</si>
  <si>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</si>
  <si>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</si>
  <si>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Aprehensión del código de integridad</t>
  </si>
  <si>
    <t>Una (1) evaluación a la aprehensión del código de integridad</t>
  </si>
  <si>
    <t>Se realizó inducción el 26 de marzo</t>
  </si>
  <si>
    <t>SEGUIMIENTO</t>
  </si>
  <si>
    <t>SEGUIMIENTO TERCERA LÍNEA DE DEFENSA
I CUATRIMESTRE (enero - abril 2021)
(Oficina de Control Interno)</t>
  </si>
  <si>
    <t>REPORTE PRIMERA LÍNEA DE DEFENSA
II TRIMESTRE (abril, mayo y junio 2021)
(Responsable de la actividad - Líder de proceso)</t>
  </si>
  <si>
    <t>Programado para el tercer cuatrimestre.</t>
  </si>
  <si>
    <t>Ajuste y actualización del mapa de riesgos de la SDA, presentado en Comité Institucional de Coordinación de Control Interno en sesión del 27 de abril y comunicado en el Comité Institucional de Gestión y Desempeño de la SDA en sesión No. 3
Ajuste presupuestal del Plan de Integridad por reducción comunicado con radicado 2021IE81943</t>
  </si>
  <si>
    <t>15 de mayo de 2021</t>
  </si>
  <si>
    <t>18 de junio de 2021</t>
  </si>
  <si>
    <t>Actualización de la meta F40 presentado en el Comité Institucional de Gestión y Desempeño de la SDA Sesión No. 4 del 27 de junio de 2021</t>
  </si>
  <si>
    <r>
      <t xml:space="preserve">SEGUIMIENTO SEGUNDO TRIMESTRE VIGENCIA 2021 
PLAN ANTICORRUPCIÓN Y DE ATENCIÓN AL CIUDADANO
SECRETARÍA DISTRITAL DE AMBIENTE
</t>
    </r>
    <r>
      <rPr>
        <b/>
        <sz val="11"/>
        <color theme="1"/>
        <rFont val="Arial"/>
        <family val="2"/>
      </rPr>
      <t>Versión 3 (publicado 30-06-2021)</t>
    </r>
  </si>
  <si>
    <t>Acción cumplida, 100%</t>
  </si>
  <si>
    <t>https://drive.google.com/drive/u/1/folders/1iv62qquDBLt0rbn1nKBGW9ltrgpbmcrJ</t>
  </si>
  <si>
    <t>Según radicado No.  2021IE94510  del 14 de mayo de 2021 la Oficina de Control Interno realizó el seguimiento y evaluación al estado de avance del Plan Anticorrupción y de
Atención al Ciudadano 2021 y de los riesgos de corrupción y de gestión para el período Enero a Abril de 2021.
Adicionalmente, se realizaron las evaluaciones al Sistema de Administración de Riesgos para los 18 procesos de acuerdo con la siguiente descripción:
1. Direccionamiento Estratégico: Radicado No. 2021IE106684 del 31 de mayo de 2021.
2. Gestión Administrativa: Radicado No. 2021IE105983 del 31 de mayo de 2021.
3. Gestión Ambiental y Desarrollo Rural: Radicado No. 2021IE105999 del 31 de mayo de 2021.
4. Gestión Contractual: Radicado No. 2021IE106000 del 31 de mayo de 2021.
5. Gestión Documental: Radicado No. 2021IE100097 del 24 de mayo de 2021.
6. Gestión Disciplinaria: Radicado No. 22021IE106282 del 31 de mayo de 2021.
7. Gestión Financiera: Radicado No. 2021IE100235 del 24 de mayo de 2021.
8. Gestión Jurídica: Radicado No. 2021IE106309 del 31 de mayo de 2021.
9. Gestión de Talento Humano: Radicado No. 2021IE100252 del 24 de mayo de 2021.
10. Participación y Educación Ambiental: Radicado No. 2021IE100241 del 24 de mayo de 2021.
11. Planeación Ambiental: Radicado No. 2021IE106712 del 31 de mayo de 2021.
12. Servicio a la Ciudadanía: Radicado No. 2021IE100238 del 24 de mayo de 2021.
13. Sistema Integrado de Gestión: Radicado No. 2021IE106027 del 31 de  mayo de 2021.
14. Evaluación, Control y Seguimiento: Radicado No. 2021IE100078 del 24 de mayo de 2021.
15. Comunicaciones: Radicado No. 2021IE106832 del 31 de mayo de 2021.
16.  Gestión Tecnológica: Radicado No. 2021IE119661 del 17 de junio de 2021.
17. Metrologia, Monitoreo y Modelación: Radicado No. 2021IE132391 del 30 de junio de 2021.
18. Control y Mejora: Radicado No. 2021IE100266 del 24 de mayo de 2021.</t>
  </si>
  <si>
    <t>Sistema de Información Ambiental Forest
Enlace: http://www.ambientebogota.gov.co/web/transparencia/plan-anticorrupcion-y-de-atencion-al-ciudadano/-/document_library_display/yTv5/view/10867440
Ruta sitio web: www.ambientebogota.gov.co, banner "Plan Anticorrupción y de Atención al Ciudadano" carpeta "a. PAAC 2021" subcarpeta "2. Seguimientos".</t>
  </si>
  <si>
    <t>No se reporta avance, toda vez que el informe sobre este aspecto se encuentra programado para el mes de Julio, segun consta en el Plan Anual de Auditoría.</t>
  </si>
  <si>
    <t>No aplica.</t>
  </si>
  <si>
    <t>Avance en la realización de la evaluación de la aprehensión a la capacitación en fomento de la cultura del control: Roles de la Oficina de Control Interno, Código de Integridad y Manual Operativo del Modelo Integrado de Planeación y Gestión -MIPG, versión 4, según radicado No. 2021IE130842 del 29  de junio de 2021.</t>
  </si>
  <si>
    <t>Sistema de Información Ambiental Forest</t>
  </si>
  <si>
    <t>SEGUIMIENTO SEGUNDA LÍNEA DE DEFENSA
II TRIMESTRE (abril - junio 2021)
(Dirección de Planeación y Sistemas de Información Ambiental)</t>
  </si>
  <si>
    <t>* Informe de monitoreo de riesgos radicado 2021IE94510 * Acta de reunión de presentación al CICCI  y * Pantallazo publicación en web
https://drive.google.com/drive/folders/1RQNW5jSi9aAqeYsAFzK-urUG_Xwne3it?usp=sharing</t>
  </si>
  <si>
    <t>CUMPLIDA
100%</t>
  </si>
  <si>
    <t>CUMPLIENDO
95%</t>
  </si>
  <si>
    <t>https://drive.google.com/drive/folders/1RRcHtr4V30O6CCeXGXlhTSxl7-rFHjrk?usp=sharing</t>
  </si>
  <si>
    <t>No aplica</t>
  </si>
  <si>
    <t>CUMPLIENDO
33%</t>
  </si>
  <si>
    <t>CUMPLIENDO
66%</t>
  </si>
  <si>
    <t xml:space="preserve">Esta actividad ya fue cumplida en el cuatrimestre anterior, no obstante se realizó publicación de la versión 3 del Plan Anticorrupción y de Atención al Ciudadano de la SDA en el portal web y se socializó en el Comité Institucional de Gestión y Desempeño. </t>
  </si>
  <si>
    <t>https://oab.ambientebogota.gov.co/objetivos-de-desarrollo-sostenible/</t>
  </si>
  <si>
    <t>Publicación en web: http://ambientebogota.gov.co/web/transparencia/plan-anticorrupcion-y-de-atencion-al-ciudadano/-/document_library_display/yTv5/view/10867439
Acta Comité Institucional: https://drive.google.com/drive/folders/15hIEedhzM1gfTQLG6d5r22uE40nyIQRi?usp=sharing</t>
  </si>
  <si>
    <t>https://drive.google.com/drive/folders/1_FMo5uDJOiCRDFaIzcF6ojYddndQlh83?usp=sharing</t>
  </si>
  <si>
    <t>100% de cumplimiento y avance en los lineamientos de la Resolución MINTIC No. No. 1519 de 2020</t>
  </si>
  <si>
    <t>Se realizó una revisión del esquema de publicación del portal web de la SDA</t>
  </si>
  <si>
    <r>
      <rPr>
        <sz val="11"/>
        <rFont val="Arial"/>
        <family val="2"/>
      </rPr>
      <t xml:space="preserve">Con las redes de Corresponsal Ambiental de Facebook y Twitter, se ha venido realizando publicaciones, menciones, RT y me gusta. Actualmente en la cuenta:
1.  @AMBcorresponsal es la cuenta de Twiter  con 6534 seguidores con corte al 30 de junio de 2020. 
2. Facebook: El aumento en las estadísticas de la cuenta de Soy #CorresponsalAmbiental tiene un total de seguidores de la página de 8.103.
3. Instagram: Total seguidores a la fecha: 563
Anexo se remite informe con el comportamiento de las redes sociales.
</t>
    </r>
    <r>
      <rPr>
        <sz val="11"/>
        <color rgb="FFFF0000"/>
        <rFont val="Arial"/>
        <family val="2"/>
      </rPr>
      <t xml:space="preserve">
</t>
    </r>
    <r>
      <rPr>
        <sz val="11"/>
        <rFont val="Arial"/>
        <family val="2"/>
      </rPr>
      <t>Durante el segundo trimestre de 2021, se realizaron 203 actividades de educación ambiental por medio de las TIC´s, con una participación de 15.626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Separación y Manejo de Residuos Sólidos, Cultura del agua, entre otras de las ofertadas, así mismo se llevaron a cabo actividades presenciales con el túnel ambiental con temática de la Cultura del Agua, Cerros Orientales, Estructura ecológica principal.  Los registros documentales de estas actividades reposan la  Unidad Compartida OPEL, archivos 2021, https://drive.google.com/drive/u/1/shared-drives</t>
    </r>
  </si>
  <si>
    <t>6534 seguidores en  la cuenta @AMBcorresponsa y 8.103 en la cuenta Soy #CorresponsalAmbiental
342 Actividades TIC en los corrido de la vigencia 2021</t>
  </si>
  <si>
    <r>
      <rPr>
        <sz val="11"/>
        <rFont val="Arial"/>
        <family val="2"/>
      </rPr>
      <t>Durante el segundo trimestre de 2021 se programaron y ejecutaron 300 actividades de participación ciudadana donde se contó con la participación de  29.943 personas.  Esta participación se desarrolló en el marco de las 20 Comisiones Ambientales Locales, donde se realizó la evaluación del avance en los planes de acción de la instancia, durante el primer semestre del 2021. Adicionalmente se trabajaron temas relacionados con las funciones de la CAL y el alcance de la participación ciudadana.  Así mismo, se adelantaron actividades relacionadas con la celebración de la Semana Ambiental, en donde se llevaron a cabo actividades con la comunidad en las 20 localidades del Distrito, enmarcadas en el cuidado y protección del ambiente.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2.739 actividades de educación ambiental  en las 6 aulas ambientales y en las 20 de localidades del D.C., donde se contó con la participación de 124.839 personas.   Teniendo en cuenta las medidas de aislamiento social inteligente por prevención al virus SARS-coV-2 y su enfermedad asociada COVID-19, se desarrollaron acciones de educación ambiental en las 5 aulas ambientales y en las 20 localidades del D.C. presenciales y  por medio de plataformas virtuales de libre acceso por la página web de la entidad y por solicitudes formales de diferentes sectores sociales, académicos y organizacionales, especialmente de grupos organizados, entidades y empresas, así como con vigías ambientales de las localidades.  Las actividades ejecutadas tuvieron un énfasis en Biodiversidad, cambio climático, consumo sostenible y responsable, gestión de riesgos, Estructura Ecológica Principal, gestión de riesgos, salud ambiental e Infraestructuras Vegetadas.  Se desarrollaron acciones pedagógicas virtuales, presenciales y jornadas de sensibilización, en las cuales se visitaron escenarios como Cerros Orientales, Humedales, Parques Metropolitanos, Quebradas y en la Ruralidad. Las acciones pedagógicas virtuales y presenciales se desarrollaron en la mayoría de los senderos inventariados por la SDA.   Los registros documentales de estas actividades reposan la  Unidad Compartida OPEL, archivos 2021, https://drive.google.com/drive/u/1/shared-drives</t>
    </r>
  </si>
  <si>
    <t>Durante el segundo trimestre de 2021 se trabajó conjuntamente con la comunidad en la formulación de 12 Planes de Acción  llevando un acumulado de 18 planes de acción aprobados en el marco de las Comisiones Ambiental Locales. Solo queda pendiente por aprobar el plan de acción de la localidad de Suba y Engativa. Así mismo,  se realizó la evaluación del avance en los planes de acción de la instancia aprobados durante el primer semestre del 2021.</t>
  </si>
  <si>
    <t>18 planes de acción aprobados con la participación de la ciudadanía</t>
  </si>
  <si>
    <t>Solicitud 2021IE132656
Respuesta  2021IE136061
Durante el segundo trimestre se ha mantenido la meta de seguidores en la cuenta twitter @AMBcorresponsal (6500), alcanzando para 30 de junio  6534 seguidores y en la cuenta facebook Soy #CorresponsalAmbiental (7.000), con 8.103 seguidores a 30 de junio de 2021. Anexan pantallazos de resultado de redes sociales.
Respecto a las actividades de educación ambiental realizadas por medio de las TIC´s se supero la meta, teniendo en cuenta que se tenia por meta 200 y se realizaron  203 actividades de educación ambiental por medio de las TIC´s, con una participación de 15.626 ciudadanos. Anexan soporte de actividades realizadas</t>
  </si>
  <si>
    <t>https://drive.google.com/drive/folders/1VBwW-pwHjuuxo0zizHvFuUprZqZ-pTrt?usp=sharing</t>
  </si>
  <si>
    <t>https://drive.google.com/drive/folders/15RCfnrQFYQ4psqIaQnbP020CSKpgmKPz?usp=sharing</t>
  </si>
  <si>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</si>
  <si>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</si>
  <si>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 xml:space="preserve">Solicitud 2021IE132656
Respuesta  2021IE136061
Durante el segundo trimestre se ejecutaron 300 actividades de educación ambiental con la participación de 29.943 personas, que suman a las 101 actividades de participación ciudadanas programas y ejecutadas en el primer trimestre. En cuanto a procesos de educación ambientales en este segundo trimestre se realizaron 2.739 actividades de educación ambiental  en las 6 aulas ambientales y en las 20 de localidades del D.C.con una participación de 124.839 personas, que suman a las  1.105 actividades de educación ambiental reportadas en el primer trimestre. </t>
  </si>
  <si>
    <t>CUMPLIENDO
90%</t>
  </si>
  <si>
    <t>Solicitud 2021IE132656
Respuesta  2021IE136061
Durante el segundo trimestre de 2021 se avanzó en la formulación de 12 Planes de Acción, más los 6 planes de acción que se reportaron en el primer trimestre, acumulan  18 planes de acción aprobados en el marco de las Comisiones Ambiental Locales. Pendiente la aprobación de 2 planes (localidad de Suba y Engativa).</t>
  </si>
  <si>
    <t>https://drive.google.com/drive/folders/1I_JzKBR8JjG25YllOFpeMWwLlamX5s44?usp=sharing</t>
  </si>
  <si>
    <t xml:space="preserve">La Oficina Asesora de Comunicaciones ejecuta el Plan de Comunicaciones 2020 a partir de dos líneas estratégicas: organizacional e interna y externa e informativa y hace seguimiento de manera mensual. A continuación se relacionan las actividades realizadas durante abril, mayo y junio correspondiente a cada línea. 
1. Línea de comunicación organizacional e interna.
Carteleras digitales: Durante este periodo se realizó la publicación de 242 contenidos en las carteleras digitales de la entidad.
Correo institucional: Se enviaron 184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7 fondos de pantalla en los computadores de la Secretaría de Ambiente. 
1. Línea de comunicación externa e informativa
Comunicados de prensa: Se elaboraron 126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592 registros (total de noticias logradas) en medios masivos de comunicación en todas sus plataformas (radio, prensa, televisión e internet), como resultado de la gestión free press de la OAC.
Ruedas de prensa y acompañamientos: Se realizaron 12 acompañamientos 
Redes Sociales: En las redes sociales de la entidad, durante este periodo los resultados fueron: 1891 nuevos seguidores en Twitter; en Facebook 1023 nuevos seguidores; en Instagram 1518 y 38586 visualizaciones de los videos institucionales en el canal de YouTube.
Página Web: Durante este tiempo en la página web de la Secretaría Distrital de Ambiente www.ambientebogota.gov.co se realizaron 250 publicaciones nuevas y 36 actualizaciones de información.
Piezas divulgativas y virtuales: En este periodo se diseñaron y publicaron 473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150 contenidos audiovisuales distribuidos así: 116 videos y 34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Libres y en Casa (externa), Distrito Silvestre (externa), Mujeres de Ambiente (externa), Unidos por un Nuvo Aire (externa), Contra el Cambio Climático Yo (externa), Protege el Laurel de Cera (externa), Bogotá Reverdece (externa), Entre Todos nos Cuidamos (interna), #ProtegeElLaurelDeCera (externa), #MujeresDeAmbiente (externa), #DistritoSilvestre (externa), #BogotáReverdece (externa), ¡Entre todos nos cuidamos!: Medidas de autocuidado en la SDA (interna), Semana Ambiental (interna y externa), #MujeresDeAmbiente (externa), #DistritoSilvestre (externa), “Relatos urbanos de los ecosistemas bogotanos” (externa), Servicio al Ciudadano (externa), #BogotáReverdece (externa), Temporada de lluvias (externa), Libres y en Casa (externa), y Reactivación Con Respeto (externa) .
Celebraciones (23): Día de la Tierra (externa e interna), Apagón Ambiental (interna y externa), Día Nacional del Árbol (interna y externa), Día Internacional de Concienciación Sobre el Ruido (interna y externa), Día de la secretaria y el secretario (interna), Día de los Niños (interna), Día Internacional de las Trabajadoras y los Trabajadores (interna), Apagón Ambiental (interna y externa), Día Mundial de las Aves Migratorias (interna y externa), Día del Río Bogotá (interna y externa), Día de la Familia (interna y externa), Día contra la Homofobia, Bifobia (interna y externa), Día Mundial de las Abejas (interna y externa), Día Nacional de la Afrocolombianidad (interna y externa), Día de la Diversidad Biológica (interna y externa), Día Internacional de Acción por la Salud de la Mujer (interna), Día de la Madre (interna), Día Mundial del Reciclaje (externa)
Eventos (29): Entrega de Sello de Calidad Oro a biciparqueaderos de la SDA, Presentación Plan y Pacto Aire, Presentación Plan Acción Climática 2020 – 2050, Charla Johana Cifuentes PAC, charla Camilo Prieto PAC, charla Isabel Cavalier PAC, charla Diego Rubio PAC, Pantación Mochuelo Bajo – día del Árbol, Lanzamiento marca Ríos de Bogotá, Seminario web: Política pública para la implementación de flotas de camiones eléctricos, Encuentro Internacional de Ciudades Circulares, Presentación del nuevo modelo de aprovechamiento de Bogotá, Recorrido Vivero Ceresa (lanzamiento), Plantación – San Cristóbal, Reciclatón 2021
</t>
  </si>
  <si>
    <t>CUMPLIENDO
50%</t>
  </si>
  <si>
    <t>https://drive.google.com/drive/folders/1wIGBBRC0Rb82Gywni-SllxHoee35cIk5?usp=sharing</t>
  </si>
  <si>
    <t>CUMPLIENDO
10%</t>
  </si>
  <si>
    <t>Solicitud 2021IE132658
Respuesta  2021IE136575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A la fecha han realizado 6 seguimientos desde enero a junio 2021.</t>
  </si>
  <si>
    <t>Durante este trimestre, fueron incluidas algunas de las herramientas de accesibilidad al nuevo portal web, a continuación se mencionan las que ya se encuentran en la página; implementación de más de 100 idiomas, permitiendo que los diferentes contenidos sean modificados y su diferente público pueda tener acceso a el,  una barra lateral en el home de la página con 4 opciones, la primera, el “contraste” que  hace que los diferentes contenidos, textos, piezas, infografías, entre otros sean más visibles para las personas que no distinguen todo el rango de colores y para aquellas que no perciben ningún color. La segunda y tercera opción “Reducir letra” y ”Aumentar letra” permite la modificación de los el tamaños de los textos para las personas que tienen una baja visión y finalmente, el cuarto ítem “Centro de relevo” el enlace a un solo clic a una plataforma tecnológica que a través de interpretes se logra una comunicación entre personas sordas y oyentes.
Es de aclarar que teniendo en cuenta la resolución 1519 de 2020 la cual nos exige unos nuevos lineamientos en accesibilidad, a fecha de cumplimiento 31 de diciembre de 2021, para lo cual se determinará la ejecución de estos a través de un plan de trabajo, el apoyo de cada una de las dependencias y adicionalmente la colaboración de otra persona o la asesoría de otra entidad.</t>
  </si>
  <si>
    <t>https://drive.google.com/drive/folders/1AiTO0pNFef_3Mw-NQMlJcB_9hJYshlOc?usp=sharing</t>
  </si>
  <si>
    <t>https://nuevo.ambientebogota.gov.co/es/web/sda/inicio</t>
  </si>
  <si>
    <t>https://drive.google.com/drive/folders/1GXKquABU3tvaacA7bvNX-wCStwmHy4vo?usp=sharing</t>
  </si>
  <si>
    <t>De acuerdo con el desarrollo y diseño del nuevo portal web, se adelantó la incorporación de los requisitos exigidos en los artículos 4, 5, 6 y 7 de la Resolución MINTIC No. 1519 de 2020 los cuales tienen una fecha de cumplimiento de marzo 2021, relacionado con los estándares de publicación y divulgación de contenidos e información para este se adelantó un diagnóstico del Anexo 2, información digital, Condiciones mínimas técnicas y de seguridad digital y Condiciones mínimas de publicación de datos abiertos. Se continua trabajando en la implementación del artículo 3 Directrices de accesibilidad web, mediante los diagnósticos del Anexo 1.
De acuerdo con la gestión y los ajustes que se llevaron a cabo en el trimestre en el nuevo portal web, entre la Dirección de Planeación y Sistemas de Información y la Oficina Asesora de Comunicaciones, la salida al aire de la nueva página se llevará a cabo a finales del mes de julio.
Los ajustes que se llevaron a cabo fueron bajo las exigencias y lineamientos contemplados e la resolución 1519 de 2020, en los anexos sobre los derechos de acceso a la información, transparencia, seguridad en la información, los cuales estaban a fecha de 31 de marzo.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t>
  </si>
  <si>
    <t xml:space="preserve">Solicitud 2021IE132658
Respuesta 2021IE136575
Se adelantó la incorporación de los requisitos exigidos en los artículos 4, 5, 6 y 7 de la Resolución MINTIC No. 1519 de 2020 los cuales tienen una fecha de cumplimiento de marzo 2021,  se realizaron dos diagnóstico de los ítems requeridos frente a los implementados en el portal web de la SDA, con el fin de tener el estado de cada uno de estos lineamientos,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Se indica que la salida al aire de la nueva página se llevará a cabo a finales del mes de julio.
</t>
  </si>
  <si>
    <t>CUMPLIENDO
20%</t>
  </si>
  <si>
    <t>Solicitud 2021IE132658
Respuesta 2021IE136575
Se indica que durante este trimestre fueron incluidas algunas de las herramientas de accesibilidad al nuevo portal web: idioma, contraste, aumentar letra y Centro de relevo.
El proceso aclara que teniendo en cuenta la resolución 1519 de 2020 la cual nos exige unos nuevos lineamientos en accesibilidad, a fecha de cumplimiento 31 de diciembre de 2021, para lo cual se determinará un plan de trabajo con el apoyo de los autodiagnosticos y el apoyo de cada una de las dependencias y adicionalmente la colaboración de otra persona o la asesoría de otra entidad.</t>
  </si>
  <si>
    <t>Solicitud 2021IE132260
Respuesta 2021IE136402 
Los procesos de la entidad, vienen realizando sus jornadas de autocontrol y autoevaluación en las cuales se verifican o hacen seguimiento a los controles definidos en el mapa de riesgos,  entre otros temas.</t>
  </si>
  <si>
    <t>https://drive.google.com/drive/folders/1l-kk35ZdmHi4jdXu7W-MZFTJ7hJdkrpD</t>
  </si>
  <si>
    <t>https://drive.google.com/drive/folders/1--Y9jRvWuZI5j-IT7IxO7ggxNPryJqJZ?usp=sharing</t>
  </si>
  <si>
    <t xml:space="preserve">Durante el trimestre se realizaron jornadas de inducción dentro de los meses de abril - mayo y junio: 1. inducción y reinducción el día 30 de abril de 2021 con participación de Bienestar SST y PIGA 2. inducción y reinducción el día 28 de mayo de 2021, con participación de Bienestar SST y PIGA 3. inducción y reinducción el día 25 de junio de 2021 con participación de Bienestar SST y PIGA. Terminada la inducción en las fechas indicadas, se realizaron las respectivas evaluaciones de conocimiento de la capacitación. </t>
  </si>
  <si>
    <t>Las evidencias reposan en el Drive de la profesional de Bienestar y Capacitación. Se adjuntan las listas de asistencia a cada una de las inducciones, la presentación y evaluación de las mismas.</t>
  </si>
  <si>
    <t>CUMPLIDO
100%</t>
  </si>
  <si>
    <t>Teniendo en cuenta la actividad programada y el seguimiento a la misma, se indica que el proceso actualmente tiene un avance del 30%, lo cual se puede inferir que 6 dependencias de las 20 que tiene la SDA, ya cuentan con la actualización de TRD, no obstante, el equipo de Gestión Documental se encuentra acelerando el proceso con el fin de dar cumplimiento a lo establecido en la meta. Adjunto evidencias del proceso.</t>
  </si>
  <si>
    <t>Se adjuntan las actas de reunión de los días: 11 de mayo, 3 de mayo, 3 de junio, 24 de junio, 28 de junio, 30 de junio   en las cuales se trataron temas de Presentación de avances sobre la revisión y actualización de TRD de la SDA. Las respectivas evidencias se encuentran en el Drive de proceso del archivo https://drive.google.com/folderview?id=15sdFqKf7BHgjnnfF-AquqQPw7ss2CMK4</t>
  </si>
  <si>
    <t>CUMPLIENDO
30%</t>
  </si>
  <si>
    <t xml:space="preserve">Solicitud: 2021IE132645
Respuesta: 2021IE137331
Se viene avanzando en la actualización de la TRD, a la fecha 9 de las 20 dependencias ya actualizaron la TRD mediante mesas de trabajo y acompañamiento de la DGC.
</t>
  </si>
  <si>
    <t>https://drive.google.com/drive/folders/150Sn7WMCsi8kdTbfhMe94nD-PGG8XxTx?usp=sharing</t>
  </si>
  <si>
    <t>https://drive.google.com/drive/folders/1o64Th5rb_HwWz-5oZVTH3vw_NrfyZtCL?usp=sharing</t>
  </si>
  <si>
    <t>Solicitud: 2021IE132645
Respuesta: 2021IE137331
Durante el segundo trimestre la DGC realizó 3 jornadas de inducción: 1. inducción y reinducción el día 30 de abril de 2021 con participación de Bienestar SST y PIGA 2. inducción y reinducción el día 28 de mayo de 2021, con participación de Bienestar SST y PIGA 3. inducción y reinducción el día 25 de junio de 2021 con participación de Bienestar SST y PIGA. Se aplicó la evaluación de dichas jornadas de inducción una vez terminada la inducción en las fechas indicadas.</t>
  </si>
  <si>
    <t>Solicitud: 2021IE132645
Respuesta: 2021IE137331
La Dependencia DGC no reporta avance. Se recomienda iniciar la revisión y documentación de la política de antisoborno como parte de la Política de integridad de la entidad</t>
  </si>
  <si>
    <t>Control y Mejora: la Oficina de Control Interno realizó 6 reuniones de autocontrol
Planeación Ambiental: La DPSIA realizó sus jornadas de autoevaluación
Gestión tecnologica: La DPSIA realizó sus tres reuniones de autoevaluación mensual
Gestión Jurídica: La DLA realizó dos reuniones de autoevaluación, remitido con 2021IE136402 
Comunicaciones: La OAC realizó sus tres reuniones de autoevaluación mensual, se encuentran en la unidad compartida OAC.
Talento humano, gestión administrativa y gestión documental: La DGC ha realizado dos reuniones de autoevaluación mensual.
Servicio a la ciudadania: La SGCD ha realizado 3 reuniones de autoevaluación</t>
  </si>
  <si>
    <t>Se realizó la consolidación y publicación del mapa de riesgos en la pagina Web.
En el mes de mayo se publico la segunda divulgación teniendo  en cuenta la actualización de algunos riesgos por proceso. Mediante memorando 2021IE101772 se socializo la ubicación del mapa de riesgos institucional en la pagina Web.  Además con apoyo de la oficina de comunicaciones se diseñó y publico en el boletín semanal "para estar en ambiente 22" pieza comunicativa para dar a conocer el Mapa de Riesgos.</t>
  </si>
  <si>
    <t>1.http://www.ambientebogota.gov.co/web/transparencia/plan-anticorrupcion-y- de-atencion-al-ciudadano/-/document_library_display/yTv5/view/10867441.
2.pieza comunicativa/"para estar en ambiente 22"</t>
  </si>
  <si>
    <t>https://drive.google.com/drive/folders/1EAdU3HPP0eVWWd5Ew7ObC1IxvovU_Zb1?usp=sharing</t>
  </si>
  <si>
    <t xml:space="preserve">Durante el segundo trimestre de 2021, se realizó mesa de trabajo con los diferentes procesos misionales en donde se analizaron el total de tramites inscritos en el Suit, en cuanto a los requisitos, normativa, demanda, entre otros. Se definió, priorizo y publicó estrategia de racionalización en el SUIT para 31 trámites de 32 inscritos en la plataforma. </t>
  </si>
  <si>
    <t>https://drive.google.com/drive/u/0/folders/1n35-EEw5OdM9C3IbOzj-38lU141oyNCo</t>
  </si>
  <si>
    <t>Solicitud 2021IE132257
Respuesta 2021IE137490
Se realizaron dos publicaciones del mapa de riesgos de la SDA en la pagina Web, de acuerdo a las versiones de actualización del mapa de riesgos. Se realizó divulgación y socialización a través del memorando  2021IE101772  y en el boletin semanal "Para estar en ambiente #22"con una pieza comunicativa para dar a conocer el Mapa de Riesgos.</t>
  </si>
  <si>
    <t>https://drive.google.com/drive/folders/154b-D_mFmCVrQwSNOshtfttg1I6-5HGp?usp=sharing</t>
  </si>
  <si>
    <t xml:space="preserve">Durante el segundo  trimestre del 2021, se llevó a cabo el acompañamiento en la estrategia de priorización y racionalización de trámites con la Subdirección de Control Ambiental al Sector Público y la Dirección de Control Ambiental.
Se gestión la firma del Acuerdo para acceder a la base de datos del RUES el cual se firma el 21 de junio, se encuentra en trámite usuario y contraseña, para corroborara Información de terceros y agilizar los tramites de la SDA. </t>
  </si>
  <si>
    <t>https://drive.google.com/drive/folders/1NcLEh5evLn-wZ6RjZCtLe4sPGEmnxfqo?usp=sharing</t>
  </si>
  <si>
    <t>Durante el segundo  trimestre del 2021, se  realizó el monitoreo apoyo y acompañamiento en la estrategia de racionalización, conforme las preguntas del SUIT, y se elaboró Plan de Trabajo para la estandarización y simplificación de trámites, a través de la Metodología sugerida en la Prueba Piloto del DAFP y la Secretaría General, en dónde se incluye el diseño de encuestas de percepción y evaluación de trámites a través de la participación ciudadana.</t>
  </si>
  <si>
    <t>https://drive.google.com/drive/folders/1Lf4CyaMsHkWVHA7dhV52-ObFoIXJm-iV?usp=sharing</t>
  </si>
  <si>
    <t>https://drive.google.com/drive/folders/1bwILLKK2yE3wOCwfb30mzLyyQlq_uYd4?usp=sharing</t>
  </si>
  <si>
    <t>https://drive.google.com/drive/u/0/folders/1RayXtJZ0gzeEDLck2mMYlB4CTZe2pwiB</t>
  </si>
  <si>
    <t>Durante el segundo trimestre de 2021, el grupo de Servicio a la Ciudadanía asistió a las ferias de servicio convocadas por la Secretaria General, atendiendo 185 ciudadanos,  así:
- Feria 18 y 19 de junio en la localidad Rafael Uribe (barrio Molinos), se atendieron 44 ciudadanos
- Feria  22 y 25 de junio en localidad Rafel Uribe (Parque Yomasa), se atendieron 43 ciudadanos
- Feria 22 y 25 de junio en la localidad Rafael Uribe (Parque Marruecos), se atendieron 63 ciudadanos
- Feria 21 de junio en la localidad de Kennedy (Portal Américas), se atendieron 35 ciudadanos</t>
  </si>
  <si>
    <t>Solicitud 2021IE132257
Respuesta 2021IE137490 
La SDA participó en cuatro ferias de servicio convocadas por la Secretaria General, atendiendo 185 ciudadanos en total, los dias 18 y 19 de junio en la localidad Rafael Uribe, 22 y 25 de junio en localidad Rafel Uribe (Parque Yomasa); 22 y 25 de junio en la localidad Rafael Uribe (Parque Marruecos) y 21 de junio en la localidad de Kennedy (Portal Américas).</t>
  </si>
  <si>
    <t>https://drive.google.com/drive/folders/1FPLQML5zni8_XpfYixK7vOGoh_bMBhcl?usp=sharing</t>
  </si>
  <si>
    <t>El grupo disciplinarios de la Subsecretaria ha realizado 2 flash informativos disciplinario, correspondiente a cada mes, los cuales son socializados a través de correo electrónico institucional con temas sobre Abril: Modificaciones que tre la Ley 1952 de 2019 con relación a la Ley 734 de 2002, Mayo: La falta disciplinaria en la Ley 1952 de 2019, se planeó el flash disciplinario para junio, pero por estar en trámite en senado la reforma al Código este flash de junio será socializado en el mes de julio para el 15 de julio</t>
  </si>
  <si>
    <t>Durante el segundo trimestre de 2021, se  realizaron 16 de visitas de cades la los puntos Super Cade CAD (3) , Suba (2), Bosa (2), Américas (1), Toberín (2), Engativá (2), Manitas (2) Fontibón (2), en estas visitas se verifó que el servicio se esta prestando acorde con la Política Publica Distrital de Servicio a la Ciudadanía</t>
  </si>
  <si>
    <t>https://drive.google.com/drive/u/0/folders/1F18mfoE7hqkpmPVDky92GtDPu3Ihk0DZ</t>
  </si>
  <si>
    <t>Solicitud 2021IE132257
Respuesta 2021IE137490 
Durante el segundo trimestre de 2021 se  realizaron 16 de visitas de cades la los puntos Super Cade CAD, en las cuales se verificó que el servicio se está prestando acorde con la Política Publica Distrital de Servicio a la Ciudadanía.</t>
  </si>
  <si>
    <t>Durante el segundo trimestre de 2021,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</si>
  <si>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https://drive.google.com/drive/u/0/folders/1cE7iZxx97YHrMZsb7rO3P4Ha6kSEbYeR</t>
  </si>
  <si>
    <t>https://drive.google.com/drive/folders/1qFGzEObCPGXNtPNjEjQ5n_DDLwVyRAw4?usp=sharing</t>
  </si>
  <si>
    <t xml:space="preserve">Solicitud 2021IE132257
Respuesta 2021IE137490 
Durante el segundo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</si>
  <si>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https://drive.google.com/drive/folders/12gnyCyuqKGpEoAsVLPV-8BJ6S5aE1KOx?usp=sharing</t>
  </si>
  <si>
    <t>https://drive.google.com/drive/u/0/folders/1PxTs12sOYpL57_aKGIEQ8CWLx17edMaV</t>
  </si>
  <si>
    <t>Durante el segundo trimestre de 2021, se llevaron a cabo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Lo anterior, con el propósito de mantener los servidores del grupo de Servicio a la Ciudadanía calificados en temas relacionados con la misionalidad de la entidad y conceptos de servicio, y así garantizar la atención de calidad, oportuna y confiable, lo cual se verá refogado en el nivel de percepción y satisfacción ciudadana con el servicio prestado por el grupo de Servicio al Ciudadano.</t>
  </si>
  <si>
    <t>CUMPLIENDO
80%</t>
  </si>
  <si>
    <t>Solicitud 2021IE132257
Respuesta 2021IE137490 
En este trimestre, se han realizado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Sumados a los 5 entrenamientos realizados en el primer trimestre, se lleva un total de 16 entrenamientos, faltado 8 entrenamientos para cumplir la meta establecida en el año.</t>
  </si>
  <si>
    <t>https://drive.google.com/drive/folders/1Z3v3HCpL4dQAJG5EGSiOppzuPxWkuavg?usp=sharing</t>
  </si>
  <si>
    <t>Durante el segundo trimestre de 2021, se llevó a cabo seguimiento a 4.794 PQR´S registradas ante la Entidad, así: 1.525 en abril, 1.600 en mayo y 1.669 en junio.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segundo trimestre de 2021, el 97% recibió respuesta dentro de los términos de ley,  el 3% fuera de términos.</t>
  </si>
  <si>
    <t>https://drive.google.com/drive/u/0/folders/1k6qtrNeufIeXj_4mSMflg3phtJbmsLM9</t>
  </si>
  <si>
    <t xml:space="preserve">Solicitud 2021IE132257
Respuesta 2021IE137490 
Se ha realizado  seguimiento a la oportunidad de las  4.794 PQRSF allegadas a la entidad en el segundo trimestre, generando alarmas semanales, las cuales fueron enviadas a los líderes y enlaces de PQR´S de las diferentes dependencias con el propósito de minimizar las respuestas fuera de término. De acuerdo con lo anterior, se han realizado los informes del mes de marzo, abril y mayo comunicados por memorando interno (2021IE99621, 2021IE126897, 2021IE128071) y publicados en la página web en la sección http://ambientebogota.gov.co/web/sda/seguimiento-a-quejas-y-soluciones/-/document_library_display/SO9f/view/10871313. </t>
  </si>
  <si>
    <t>https://drive.google.com/drive/folders/1uLsq1eHTRwHqKTWUCq0j_nLeeQ8VkJcx?usp=sharing</t>
  </si>
  <si>
    <t xml:space="preserve">Durante el segundo trimestre de la vigencia 2021,  se aplicaron un total de  5.840 encuestas a través de los canales de atención presencial (1014)  telefónico (4367) y virtual (459),  los cuales respondieron a la pregunta ¿se encuentra satisfecho con el servicio prestado? y se obtuvo de esta manera un porcentaje de satisfacción promedio de  96%, así: un 99,5% de satisfacción mediante el canal presencial, un 100% en el canal telefónico y un 89% en el canal virtual. 
Adicional a esto, garantizó el servicio y el acceso a los tramites y servicios ofrecidos por la entidad, logrando así 33.350 atenciones durante este periodo, así: a través de canal presencial 3.207 atenciones, en el canal telefónico 6.285 atenciones y en el canal virtual 23.858. 
Por otra parte, 
</t>
  </si>
  <si>
    <t>https://drive.google.com/drive/u/0/folders/1zf2I33Nom9Mg3UCcwrDN8BufqrDMGdoN</t>
  </si>
  <si>
    <t xml:space="preserve">Solicitud 2021IE132257
Respuesta 2021IE137490 
Se ha medido el porcentaje de satisfacción del servicio prestado por el grupo servicio a la ciudadanía, mediante la aplicación de  5.840 encuestas a través de los canales de atención: presencial (1014)), telefónico (4367) y virtual (459), en los cuales se alcanzó en promedio en los 3 meses un porcentaje de 96% de satisfacción. 
La meta de esta actividad es mantener un 98% de satisfacción de atención en la sala de Servicio a la Ciudadanía y vía telefónica, en este sentido para el cuatrimestre enero-abril en la atención presencial fue de 99,2% en promedio satisfecho y para la vía telefonica, fue de 100%; quiere decir que en promedio se supera la meta estipulada, al tener 99,6% de satisfacción promedio cuatrimestral.
</t>
  </si>
  <si>
    <t>CUMPLIENDO
100%</t>
  </si>
  <si>
    <t>https://drive.google.com/drive/folders/1YQpRBVdDnqwExTWxbAm4EOhLsr5yOGbq?usp=sharing</t>
  </si>
  <si>
    <t>Durante el primer cuatrimestre de 2021, se realizo el informe del Defensor del cuando, donde se evidencia la recepción de 74 solicitudes mediante el correo del defensor del ciudadano, las cuales fueron radicadas en el Sistema Forest y remitida al  grupo de Peticiones, quejas y Reclamos. así mismo se recibieron por medio de los canales habilitados de la entidad 584 reiterativas. Este informe se reporte de manera cuatrimestral razón por la cual se reporta el primer cuatrimestre de 2021</t>
  </si>
  <si>
    <t>https://drive.google.com/drive/u/0/folders/11YUhkHnItzyZjvnmVmsKEWdGkHZ7YDLg</t>
  </si>
  <si>
    <t>https://drive.google.com/drive/folders/1zdYT0_niP7VJbCdzi6ANuruocM0uNYYj?usp=sharing</t>
  </si>
  <si>
    <t xml:space="preserve">Solicitud 2021IE132257
Respuesta 2021IE137490 
En este segundo trimestre 2021, se reporta la realización del primer informe del Defensor ciudadano ya que por procedimiento se realiza cuatrimestralmente, donde se evidencia la recepción de 74 solicitudes mediante el correo del defensor del ciudadano,vía forest  y otros canales habilitados de la entidad con 584 solicitudes reiterativas. Dicho informe fue socializado con radicado 2021IE93453 del 13 de mayo de 2021. El segundo informe de defensor al ciudadano se monitoreara el tercer trimestre 2021.
</t>
  </si>
  <si>
    <t>https://drive.google.com/drive/u/0/folders/1i3m4MWQaLO3NjlbSxmAjUDwFahzieQOK</t>
  </si>
  <si>
    <t>Durante el segundo trimestre de 2021,  se asignaron 20 solicitudes de acceso a la información recepcionadas por la Secretaría Distrital de Ambiente a través de sus canales de atención de las cuales se realizó seguimiento y se publicaron 20 informes en la página web.</t>
  </si>
  <si>
    <t>Solicitud 2021IE132257
Respuesta 2021IE137490 
Durante el segundo trimestre 2021 la entidad recibió y tramitó el 100% de las solicitudes allegadas, es decir, 20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</si>
  <si>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https://drive.google.com/drive/folders/15ZozZSOu-Qi8HaK4_x_pVwnFxmvcLil-?usp=sharing</t>
  </si>
  <si>
    <t xml:space="preserve">Se adelantó la revisión de la matriz de publicación de transparencia haciendo seguimiento a la atención de los requerimientos de los meses pasados y en junio mesa de trabajo para revisión del nuevo esquema de publicación conforme a la Resolución 1519 de 2020. </t>
  </si>
  <si>
    <t>No registra</t>
  </si>
  <si>
    <t>CUMPLIENDO
17%</t>
  </si>
  <si>
    <t xml:space="preserve">Solicitud 2021IE132257
Respuesta 2021IE137490 
Se adelantó la revisión de la matriz de publicación de transparencia haciendo seguimiento a la atención de los requerimientos de los meses pasados y en junio mesa de trabajo para revisión del nuevo esquema de publicación conforme a la Resolución 1519 de 2020. </t>
  </si>
  <si>
    <t>Solicitud 2021IE132257
Respuesta 2021IE137052
El grupo disciplinarios de la Subsecretaria General ha realizado los 3 flash informativos disciplinario, correspondiente a cada mes de abril, mayo y junio, los cuales son socializados a través de correo electrónico institucional con temas sobre principios y normas rectoras de la ley disciplinaria ( Ley 734 de 2002 y Ley 1952 de 2019) y a través del boletin semanal "Para estar en ambiente" #11, 13 y 15.</t>
  </si>
  <si>
    <t xml:space="preserve">Se invitó a toda la entidad a participar de la semana Internacional de Gobierno Abierto Bogotá adelantada entre el 1 de mayo al 4 de mayo adelantado desde la Secretaría General y donde se adelantaron paneles y diálogos ciudadanos en torno a retos y oportunidades en transparencia y acceso a la información, participación ciudadana en la era digital, colaboración e ideación en la Bogotá del siglo XXI y lucha contra la corrupción.
La Dirección de Gestión Corporativa invita a los colaboradores e la Secretaría Distrital de Ambiente a participar en las capacitaciones lideradas por la veeduría Distrital sobre transparencia y acceso a la información publica el 28 de junio de 2021. Conflicto de intereses para servidores públicos el 29 de junio e integridad el 30 de junio. </t>
  </si>
  <si>
    <t xml:space="preserve">Solicitud 2021IE132257
Respuesta 2021IE137490 
Se realizaron divulgación de transparencia y acceso a la información publica dirigida a la entidad, mediante 3 actividades de comunicación desarrolladas en el segundo trimestre 2021:  tres (3) flash informativos correspondientes  a la Ley 1712 de 2014, una (1) capacitación dada por la Veeduría Distrital sobretransparencia y acceso a la información publica el 28 de junio de 2021, conflicto de intereses para servidores públicos el 29 de junio e integridad el 30 de junioy una sobre participación de la semana Internacional de Gobierno Abierto Bogotá. Estas suman a las 4 actividades reportadas en el primer trimestre, en total se han realizado 7 actividades de divulgación de transparencia en lo corrido del semestre 2021, por cuanto la meta se superó, dado que era una actividad cuatrimestral.
Se reitera la recomiendación para los próximos periodos desarrollar una estrategia para los usuarios externos o para la ciudadanía. </t>
  </si>
  <si>
    <t>CUMPLIDA
175%</t>
  </si>
  <si>
    <t>https://drive.google.com/drive/folders/1zh6jUQQlxT442XLToXxnwIYkvzxPK-S_?usp=sharing</t>
  </si>
  <si>
    <t xml:space="preserve">2021IE137490 </t>
  </si>
  <si>
    <r>
      <t>Respuesta 2021IE137427
Solicitud 2021IE132651 
La Oficina de control interno ha realizado dos de los tres informes de monitoreo a riesgos programados. El segundo seguimiento y evaluación al mapa de riesgos y al PAAC realizado corresponde al periodo entre enero a abril 2021, el cual fue comunicado con memorando 2021IE94510  del 14 de mayo de 2021. 
D</t>
    </r>
    <r>
      <rPr>
        <sz val="11"/>
        <color rgb="FFFF0000"/>
        <rFont val="Arial"/>
        <family val="2"/>
      </rPr>
      <t>icho informe de resultados se presentó al Comité Institucional de Coordinación de Control Interno-CICCI en su sesión #5 del 15 de junio de 2021.</t>
    </r>
    <r>
      <rPr>
        <sz val="11"/>
        <color theme="1"/>
        <rFont val="Arial"/>
        <family val="2"/>
      </rPr>
      <t xml:space="preserve">
Y publicó dicho informe en la sesión de transparencia y acceso de información en el componente del PAAC en la página Web.</t>
    </r>
  </si>
  <si>
    <t>Respuesta 2021IE137427
Solicitud 2021IE132651 
De conformidad con el Plan anual de auditorías aprobado para la vigencia 2021, la Oficina de Control Interno tiene programado realizar el segundo seguimiento al estado de las reservas presupuestales, pasivos exigibles para el mes de julio de 2021, por lo cual, esta actividad será monitoreada en el próximo trimestre.</t>
  </si>
  <si>
    <t>NO HUBO REPORTE</t>
  </si>
  <si>
    <t>Mediante las acciones de administración integral, se alcanzó un porcentaje de actualización del 95,76% con 448 indicadores disponibles en el OAB, y en el ORARBO una actualización del 81,36%, con 59 indicadores del Distrito Capital disponibles, con corte a junio 2021.</t>
  </si>
  <si>
    <t>https://drive.google.com/drive/folders/1o5oj-xfinZznqMTJ76aVS_WlpUsDx93S?usp=sharing</t>
  </si>
  <si>
    <t>https://drive.google.com/drive/folders/1Us5HkGSmnXOiijiijEV4H1sJXpWpGOs2?usp=sharing</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</si>
  <si>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t>
  </si>
  <si>
    <t>CUMPLIENDO 
50%</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</si>
  <si>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Se adjunta el cuadro sobre la participación de la entidad de los Objetivos de Desarrollo Sostenible relacionados con las metas del PDD Un Nuevo Contrato Social y Ambiental para el Siglo XXI 2020-2024. Es de precisar que la relación de las metas proyecto inversión pueden relacionarse a varios Objetivos de Desarrollo Sostenible y varias metas dentro de los mismos objetivos. Para el PDD Un Nuevo Contrato Social y Ambiental para el Siglo XXI 2020-2024, se avanzo en el 2020 con el ejercicio interno de relación. No obstante, es de aclarar que esta relación se socializará con la Secretaría Distrital de Planeación una vez culminemos el proceso de validación de la relación de metas plan de desarrollo con ODS y metas ODS.</t>
  </si>
  <si>
    <t>https://drive.google.com/drive/folders/1I6xVveiBupBx3yqtU2DW2EM9NdhxXql3?usp=sharing</t>
  </si>
  <si>
    <t>Se realizó una revisión y actualización del esquema de publicación en el portal web.</t>
  </si>
  <si>
    <t>https://docs.google.com/spreadsheets/d/1Yj_TekT5HYojcBbs1AuYCmqP6Jq_SYX9x8FiYrINtCE/edit#gid=0</t>
  </si>
  <si>
    <t>https://drive.google.com/drive/folders/1fEG3p_aBUJXpZvd4DfIIfQrmEZneff0V?usp=sharing</t>
  </si>
  <si>
    <t>https://datosabiertos.bogota.gov.co/organization/sda</t>
  </si>
  <si>
    <t xml:space="preserve">1 nuevo dataset publicado
46 dataset mantenidos </t>
  </si>
  <si>
    <t>CUMPLIENDO 
60%</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</si>
  <si>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un nuevo dataset de las 5 programadas en la meta, correspondiente al 20%. En tal sentido, la actividad lleva un cumplimiento respecto a los cuatrimestre equivalente al 60%</t>
  </si>
  <si>
    <t>Se realizó mantenimiento y actualización de 46 datasets mantenidos y actualizados en la plataforma Distrital y Nacional, en cumplimiento de la ley 1712 de 2014.
Se realizó identificación y publicación de 1 nuevo datasets (Cuencas Administrativas de la SDA 03/02/2021)</t>
  </si>
  <si>
    <t xml:space="preserve">Durante abril se publicaron las 39 solicitudes de públicación de información relacionada a la ley 1712 de transparencia y acceso a la información requeridas por las dependencias teniendo en cuanta los items de transparencia activa y pasiva, cargadas en el micro sitio de transparencia y acceso de información en http://ambientebogota.gov.co/web/transparencia/inicio. 
Así mismo, durante el mes de mayo se publicaron 54 documentos en el micrositio de transparencia, conformes a las solicitudes e información reportada por las dependencias productoras. </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</si>
  <si>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93 documentos solicitados, para un cumplimiento de la meta del 100% del periodo evaluado y del 66% de la vigencia.</t>
  </si>
  <si>
    <t>https://drive.google.com/drive/folders/1ooqmMoSPydpQa1Pj0KZsQ48cdz7VkcvC?usp=sharing</t>
  </si>
  <si>
    <t>El seguimiento al plan de gestión de integridad de la SDA de la vigencia 2021 es cuatrimestral, por lo tanto se hará al finalizar el mes de abril, para entrega a comienzos del mes de mayo de 2021</t>
  </si>
  <si>
    <t xml:space="preserve">CUMPLIENDO
33%
</t>
  </si>
  <si>
    <t xml:space="preserve">Diseño Institucional, Planillas de registro de la Oficina de Comunicaciones, Presentación Power point; Correos Electrónicos,  Link. Grupos de valor entidades - Senda de Integridad.
Documento preparatorio programación, </t>
  </si>
  <si>
    <t xml:space="preserve">No reporta avance del periodo mayo- junio, dado que el seguimiento del plan de integridad es cuatrimestral.
El reporte realizado para el primer cuatrimestre (enero-abril) por parte de la primera línea fue:
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reduciendose a $15.000.000 para la presente vigencia. Este presupuesto se ha incluido en la contratación de Operador Logístico de la SDA y está registrado en SIPSE.
</t>
  </si>
  <si>
    <t xml:space="preserve">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habia quedado pendiente en el monitoreo de la segunda línea de defensa, se observó: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concerniente a la politica de Integridad, así como el reporte para secretaria general del cierre de brechas de la Política de Integridad FURAG. </t>
  </si>
  <si>
    <t>Programado para el  tercer cuatrimestre. 
No obstante se reporta la elaboración del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 del año.</t>
  </si>
  <si>
    <t>Un (1) informe de resultados de la gestión de Integridad del 2020 elaborado, presentado y publicado</t>
  </si>
  <si>
    <t xml:space="preserve">Correo electrónico dirigido al Comité, Página web de la entidad.
 En el siguiente link:
https://drive.google.com/drive/folders/1j8c__Nd_Ie4kztkdAI9jp_bGx3Ya1dCK?usp=sharing
</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</si>
  <si>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habia quedado pendiente en el monitoreo de la segunda línea de defensa, se observó: 
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</si>
  <si>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t>https://drive.google.com/drive/folders/1j8c__Nd_Ie4kztkdAI9jp_bGx3Ya1dCK?usp=sharing</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</si>
  <si>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habia quedado pendiente en el monitoreo de la segunda línea de defensa, se observó:
Se realizó primer seguimiento cuatrimestal del plan de gestión de integridad de la SDA para la vigencia 2021.</t>
  </si>
  <si>
    <t>No reporta avance del periodo mayo- junio, dado que el seguimiento del plan de integridad es cuatrimestral.
El reporte realizado para el primer cuatrimestre (enero-abril) por parte de la primera línea fue:
Se elabora el reporte correspondiente al primer cuatrimestre de la vigencia 2021 del plan de integridad y del PAAC.</t>
  </si>
  <si>
    <t>Ofcio de envío a DPSIA y a la Oficina de Control Interno.</t>
  </si>
  <si>
    <t>https://drive.google.com/drive/folders/1wIV9Ze4w5LAN2BNC0c_CCfa8mKbm7x23?usp=sharing</t>
  </si>
  <si>
    <t>Respuesta 2021IE137427
Solicitud 2021IE132651 
La OCI realizó 5 sesiones de capacitación (18 y 25 de mayo; 1, 8 y 15 de junio) conjuntas con los Gestores de Integridad, para fomentar la cultura del control, el Código de Integridad y el MIPG, entre otros temas, convocadas mediante memorando No. 2021IE89764 del 10 de mayo de 2021. 
Posteriormente se aplicó una evaluación virtual sobre la aprehensión del código de integridad en la SDA, entre otros temas de MIPG, cultura del control, solicitada con radicado 2021IE119673 del 17 de junio, invitación masiva realizada por correo electrónico y en el boletin semanal "Para estar en Ambiente" sesión #25 
La OCI elaboró un informe de resultado de la evaluación de la aprehensión a la capacitación en fomento de la cultura del control, Código de integridad, socializado con radicado 2021IE130842 del 29  de junio de 2021.
Esta pendiente la socialización del informe de resultados de la encuesta en el CICCI. Así mismo, se recomienda fortalecer la socialización del informe a través del boletín semanal "Para estar en Ambiente" como mecanismo de comunicación y divulgación interna de la entidad.
Se verificaron las siguientes evidencias:
* Convocatoria a las capacitaciones para fomentar la cultura del control, el Código de Integridad y el MIPG _2021IE89764 
* Informe de evaluación de aprehensión de código de integridad:2021IE130842
* Invitación a diligenciar evaluación_2021IE119673 
* Correo de invitación a diligenciar evaluación
* Boletin semanal "Para estar en Ambiente" #25</t>
  </si>
  <si>
    <t>https://drive.google.com/drive/folders/1WekyaGZNYuR_PG-EVfIj7bZJDDJGilWD?usp=sharing</t>
  </si>
  <si>
    <t>PROGRAMADA 
III-2021</t>
  </si>
  <si>
    <t xml:space="preserve">Solicitud 2021IE132257 Y 2021IE132652
Respuesta 2021IE137490
Durante el segundo trimestre de 2021 se realizó mesa de trabajo con los diferentes procesos misionales en donde se analizaron el total de tramites inscritos en el Suit, en cuanto a los requisitos, normativa, demanda, entre otros, se realizó priorización para 31 trámites de 32 inscritos en la plataforma SUIT. </t>
  </si>
  <si>
    <t xml:space="preserve">Solicitud 2021IE132257 Y 2021IE132652
Respuesta 2021IE137490
Se definió, priorizó y publicó en el aplicativo SUIT la estrategia de racionalización para 31 trámites de 32 inscritos en la plataforma.
</t>
  </si>
  <si>
    <t xml:space="preserve">Solicitud 2021IE132257 Y 2021IE132652
Respuesta 2021IE137490
Se realizó plan de trabajo para la estrategia de racionalización. 
Se gestión la firma del Acuerdo para acceder a la base de datos del RUES el cual se firma el 21 de junio, se encuentra en trámite usuario y contraseña, para corroborara Información de terceros y agilizar los tramites de la SDA. </t>
  </si>
  <si>
    <t xml:space="preserve">Solicitud 2021IE132257 Y 2021IE132652
Respuesta 2021IE137490
Se  realizó el monitoreo apoyo y acompañamiento en la estrategia de racionalización, conforme las preguntas del SUIT. Se elaboró Plan de Trabajo para la estandarización y simplificación de trámites.
Se sugiere evidenciar el monitoreo a las 6 preguntas en el aplicativo SUIT, tanto desde el rol de planeación en cabeza de Subsecretaria General, como desde el rol de control en cabeza de la Oficina de Control Interno.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</si>
</sst>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
      <b/>
      <sz val="9"/>
      <color theme="1"/>
      <name val="Arial"/>
      <family val="2"/>
    </font>
    <font>
      <u/>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185">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2"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7" xfId="3"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5" xfId="0" applyFont="1" applyFill="1" applyBorder="1" applyAlignment="1">
      <alignment horizontal="justify" vertical="center" wrapText="1"/>
    </xf>
    <xf numFmtId="9" fontId="4" fillId="0" borderId="24" xfId="0" applyNumberFormat="1"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8" fillId="0" borderId="12" xfId="3" applyFont="1" applyFill="1" applyBorder="1" applyAlignment="1">
      <alignment horizontal="justify" vertical="center" wrapText="1"/>
    </xf>
    <xf numFmtId="9" fontId="4" fillId="0" borderId="16" xfId="4"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5" fillId="0" borderId="30"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9" fontId="4" fillId="0" borderId="15" xfId="4" applyFont="1" applyFill="1" applyBorder="1" applyAlignment="1">
      <alignment horizontal="justify" vertical="center" wrapText="1"/>
    </xf>
    <xf numFmtId="9" fontId="4" fillId="0" borderId="14" xfId="0" applyNumberFormat="1" applyFont="1" applyFill="1" applyBorder="1" applyAlignment="1">
      <alignment horizontal="justify" vertical="center" wrapText="1"/>
    </xf>
    <xf numFmtId="0" fontId="4" fillId="0" borderId="19" xfId="0"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9" fontId="4" fillId="0" borderId="10" xfId="0" applyNumberFormat="1"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8" fillId="0" borderId="14" xfId="3" applyFont="1" applyFill="1" applyBorder="1" applyAlignment="1">
      <alignment horizontal="justify" vertical="center" wrapText="1"/>
    </xf>
    <xf numFmtId="0" fontId="18" fillId="0" borderId="16" xfId="3"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7"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7" xfId="0" applyFont="1" applyFill="1" applyBorder="1" applyAlignment="1">
      <alignment horizontal="justify" vertical="center" wrapText="1"/>
    </xf>
    <xf numFmtId="9" fontId="4" fillId="0" borderId="9" xfId="4" applyFont="1" applyFill="1" applyBorder="1" applyAlignment="1">
      <alignment horizontal="center" vertical="center" wrapText="1"/>
    </xf>
    <xf numFmtId="9" fontId="4" fillId="0" borderId="11" xfId="4" applyFont="1" applyFill="1" applyBorder="1" applyAlignment="1">
      <alignment horizontal="center" vertical="center" wrapText="1"/>
    </xf>
    <xf numFmtId="9" fontId="4" fillId="0" borderId="13" xfId="4" applyFont="1" applyFill="1" applyBorder="1" applyAlignment="1">
      <alignment horizontal="center" vertical="center" wrapText="1"/>
    </xf>
    <xf numFmtId="9" fontId="4" fillId="0" borderId="28" xfId="4" applyFont="1" applyFill="1" applyBorder="1" applyAlignment="1">
      <alignment horizontal="center" vertical="center" wrapText="1"/>
    </xf>
    <xf numFmtId="0" fontId="4" fillId="0" borderId="29" xfId="0" applyFont="1" applyFill="1" applyBorder="1" applyAlignment="1">
      <alignment horizontal="justify" vertical="center" wrapText="1"/>
    </xf>
    <xf numFmtId="0" fontId="9" fillId="0" borderId="12" xfId="3"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5" fillId="0" borderId="40" xfId="0" applyFont="1" applyBorder="1" applyAlignment="1">
      <alignment horizontal="lef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19" fillId="3" borderId="28"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 fillId="4" borderId="9" xfId="0" applyFont="1" applyFill="1" applyBorder="1" applyAlignment="1">
      <alignment vertical="center" wrapText="1"/>
    </xf>
    <xf numFmtId="0" fontId="1" fillId="4" borderId="15" xfId="0" applyFont="1" applyFill="1" applyBorder="1" applyAlignment="1">
      <alignment vertical="center" wrapText="1"/>
    </xf>
    <xf numFmtId="0" fontId="19" fillId="4" borderId="4" xfId="0" applyFont="1" applyFill="1" applyBorder="1" applyAlignment="1">
      <alignment horizontal="center" vertical="center" wrapText="1"/>
    </xf>
    <xf numFmtId="0" fontId="19" fillId="4" borderId="29" xfId="0" applyFont="1" applyFill="1" applyBorder="1" applyAlignment="1">
      <alignment horizontal="center" vertical="center"/>
    </xf>
    <xf numFmtId="9" fontId="4" fillId="0" borderId="14" xfId="4"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0" fontId="13" fillId="0" borderId="1" xfId="3" applyFill="1" applyBorder="1" applyAlignment="1">
      <alignment horizontal="justify" vertical="center" wrapText="1"/>
    </xf>
    <xf numFmtId="0" fontId="4" fillId="0" borderId="0" xfId="0" applyFont="1" applyAlignment="1">
      <alignment horizontal="center"/>
    </xf>
    <xf numFmtId="0" fontId="13" fillId="0" borderId="10" xfId="3" applyFill="1" applyBorder="1" applyAlignment="1">
      <alignment horizontal="justify" vertical="center" wrapText="1"/>
    </xf>
    <xf numFmtId="0" fontId="13" fillId="0" borderId="15" xfId="3" applyFill="1" applyBorder="1" applyAlignment="1">
      <alignment horizontal="justify" vertical="center" wrapText="1"/>
    </xf>
    <xf numFmtId="0" fontId="4" fillId="0" borderId="0" xfId="0" applyFont="1" applyAlignment="1">
      <alignment horizontal="center"/>
    </xf>
    <xf numFmtId="0" fontId="8" fillId="0" borderId="1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9" fontId="4" fillId="0" borderId="10" xfId="0" applyNumberFormat="1" applyFont="1" applyFill="1" applyBorder="1" applyAlignment="1">
      <alignment horizontal="center" vertical="center" wrapText="1"/>
    </xf>
    <xf numFmtId="0" fontId="4" fillId="0" borderId="34" xfId="0" applyFont="1" applyFill="1" applyBorder="1" applyAlignment="1">
      <alignment horizontal="justify" vertical="center" wrapText="1"/>
    </xf>
    <xf numFmtId="0" fontId="13" fillId="0" borderId="12" xfId="3" applyFill="1" applyBorder="1" applyAlignment="1">
      <alignment horizontal="justify" vertical="center" wrapText="1"/>
    </xf>
    <xf numFmtId="9" fontId="4" fillId="0" borderId="1" xfId="4"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0" xfId="0" applyFont="1" applyFill="1" applyAlignment="1">
      <alignment horizontal="center"/>
    </xf>
    <xf numFmtId="9" fontId="4" fillId="0" borderId="15"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0" fontId="13" fillId="0" borderId="16" xfId="3" applyFill="1" applyBorder="1" applyAlignment="1">
      <alignment horizontal="justify" vertical="center" wrapText="1"/>
    </xf>
    <xf numFmtId="9" fontId="4" fillId="0" borderId="16" xfId="4" applyFont="1" applyFill="1" applyBorder="1" applyAlignment="1">
      <alignment horizontal="center" vertical="center" wrapText="1"/>
    </xf>
    <xf numFmtId="0" fontId="13" fillId="0" borderId="14" xfId="3" applyFill="1" applyBorder="1" applyAlignment="1">
      <alignment horizontal="justify" vertical="center" wrapText="1"/>
    </xf>
    <xf numFmtId="0" fontId="4"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right"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1" xfId="0"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0" fontId="13" fillId="0" borderId="12" xfId="3"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0" xfId="0" applyFont="1" applyFill="1" applyAlignment="1">
      <alignment horizontal="justify" vertical="center"/>
    </xf>
    <xf numFmtId="0" fontId="2" fillId="2" borderId="28" xfId="0" applyFont="1" applyFill="1" applyBorder="1" applyAlignment="1">
      <alignment horizontal="justify" vertical="center" wrapText="1"/>
    </xf>
    <xf numFmtId="0" fontId="18" fillId="0" borderId="12" xfId="3" applyFont="1" applyFill="1" applyBorder="1" applyAlignment="1">
      <alignment horizontal="center" vertical="center" wrapText="1"/>
    </xf>
    <xf numFmtId="0" fontId="20" fillId="0" borderId="1" xfId="3" applyFont="1" applyFill="1" applyBorder="1" applyAlignment="1">
      <alignment horizontal="justify" vertical="center" wrapText="1"/>
    </xf>
    <xf numFmtId="0" fontId="13" fillId="0" borderId="0" xfId="3" applyFill="1" applyAlignment="1">
      <alignment horizontal="center" vertical="center" wrapText="1"/>
    </xf>
    <xf numFmtId="9" fontId="9" fillId="0" borderId="1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7" xfId="3" applyBorder="1" applyAlignment="1">
      <alignment horizontal="left" vertical="center" wrapText="1"/>
    </xf>
    <xf numFmtId="9" fontId="4" fillId="0" borderId="1" xfId="4" applyFont="1" applyBorder="1" applyAlignment="1">
      <alignment horizontal="center" vertical="center"/>
    </xf>
    <xf numFmtId="0" fontId="4" fillId="0" borderId="34" xfId="0" applyFont="1" applyBorder="1" applyAlignment="1">
      <alignment vertical="center" wrapText="1"/>
    </xf>
    <xf numFmtId="0" fontId="19" fillId="4" borderId="18"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9" fillId="3" borderId="9"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justify" vertical="center" wrapText="1"/>
    </xf>
    <xf numFmtId="0" fontId="5" fillId="0" borderId="2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3" xfId="0" applyFont="1" applyBorder="1" applyAlignment="1">
      <alignment horizontal="justify" vertical="center" wrapText="1"/>
    </xf>
    <xf numFmtId="0" fontId="5" fillId="0" borderId="23" xfId="0" applyFont="1" applyBorder="1" applyAlignment="1">
      <alignment horizontal="justify" vertical="center"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xf>
    <xf numFmtId="0" fontId="4" fillId="0" borderId="24"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4" fillId="0" borderId="33" xfId="0" applyFont="1" applyBorder="1" applyAlignment="1">
      <alignment horizontal="center"/>
    </xf>
    <xf numFmtId="0" fontId="5" fillId="2" borderId="9"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10" xfId="0" applyFont="1" applyFill="1" applyBorder="1" applyAlignment="1">
      <alignment horizontal="center" vertical="top" wrapText="1"/>
    </xf>
  </cellXfs>
  <cellStyles count="5">
    <cellStyle name="Hipervínculo" xfId="3" builtinId="8"/>
    <cellStyle name="Normal" xfId="0" builtinId="0"/>
    <cellStyle name="Normal 2 2" xfId="2"/>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folders/1Qb-ZhHc6QmNfby72-7okfqd8znw72Xxv?usp=sharing" TargetMode="External"/><Relationship Id="rId21" Type="http://schemas.openxmlformats.org/officeDocument/2006/relationships/hyperlink" Target="https://drive.google.com/drive/folders/1WuuTszdYFu96fFdDKJeDKA4My2NaVRkI?usp=sharing" TargetMode="External"/><Relationship Id="rId42" Type="http://schemas.openxmlformats.org/officeDocument/2006/relationships/hyperlink" Target="https://drive.google.com/drive/folders/1s4PNs4RxnOUwTaglkRXNs60SVRD4YXX7" TargetMode="External"/><Relationship Id="rId47" Type="http://schemas.openxmlformats.org/officeDocument/2006/relationships/hyperlink" Target="https://drive.google.com/drive/folders/15hIEedhzM1gfTQLG6d5r22uE40nyIQRi?usp=sharing" TargetMode="External"/><Relationship Id="rId63" Type="http://schemas.openxmlformats.org/officeDocument/2006/relationships/hyperlink" Target="https://drive.google.com/drive/folders/154b-D_mFmCVrQwSNOshtfttg1I6-5HGp?usp=sharing" TargetMode="External"/><Relationship Id="rId68" Type="http://schemas.openxmlformats.org/officeDocument/2006/relationships/hyperlink" Target="https://drive.google.com/drive/folders/1Lf4CyaMsHkWVHA7dhV52-ObFoIXJm-iV?usp=sharing" TargetMode="External"/><Relationship Id="rId84" Type="http://schemas.openxmlformats.org/officeDocument/2006/relationships/hyperlink" Target="https://drive.google.com/drive/folders/1o5oj-xfinZznqMTJ76aVS_WlpUsDx93S?usp=sharing" TargetMode="External"/><Relationship Id="rId89" Type="http://schemas.openxmlformats.org/officeDocument/2006/relationships/hyperlink" Target="https://datosabiertos.bogota.gov.co/organization/sda" TargetMode="External"/><Relationship Id="rId16" Type="http://schemas.openxmlformats.org/officeDocument/2006/relationships/hyperlink" Target="https://drive.google.com/drive/u/1/shared-drives)" TargetMode="External"/><Relationship Id="rId11" Type="http://schemas.openxmlformats.org/officeDocument/2006/relationships/hyperlink" Target="https://docs.google.com/spreadsheets/d/1DH49K1qz5y9vy3ufTmCk0S0WjUSNi3XN/edit" TargetMode="External"/><Relationship Id="rId32" Type="http://schemas.openxmlformats.org/officeDocument/2006/relationships/hyperlink" Target="https://docs.google.com/spreadsheets/d/1i0qUNaFF5pRhXOysdvWcHLl-vOTcqUCkOxOzOUFozoo/edit" TargetMode="External"/><Relationship Id="rId37" Type="http://schemas.openxmlformats.org/officeDocument/2006/relationships/hyperlink" Target="https://drive.google.com/drive/folders/1fDxOB-zj6HaagUdrd-R9W1N-Ppd7a3n7?usp=sharing" TargetMode="External"/><Relationship Id="rId53" Type="http://schemas.openxmlformats.org/officeDocument/2006/relationships/hyperlink" Target="https://drive.google.com/drive/folders/1AiTO0pNFef_3Mw-NQMlJcB_9hJYshlOc?usp=sharing" TargetMode="External"/><Relationship Id="rId58" Type="http://schemas.openxmlformats.org/officeDocument/2006/relationships/hyperlink" Target="https://drive.google.com/folderview?id=15sdFqKf7BHgjnnfF-AquqQPw7ss2CMK4" TargetMode="External"/><Relationship Id="rId74" Type="http://schemas.openxmlformats.org/officeDocument/2006/relationships/hyperlink" Target="https://drive.google.com/drive/folders/12gnyCyuqKGpEoAsVLPV-8BJ6S5aE1KOx?usp=sharing" TargetMode="External"/><Relationship Id="rId79" Type="http://schemas.openxmlformats.org/officeDocument/2006/relationships/hyperlink" Target="https://drive.google.com/drive/u/0/folders/11YUhkHnItzyZjvnmVmsKEWdGkHZ7YDLg" TargetMode="External"/><Relationship Id="rId5" Type="http://schemas.openxmlformats.org/officeDocument/2006/relationships/hyperlink" Target="http://www.ambientebogota.gov.co/" TargetMode="External"/><Relationship Id="rId90" Type="http://schemas.openxmlformats.org/officeDocument/2006/relationships/hyperlink" Target="https://drive.google.com/drive/folders/1_FMo5uDJOiCRDFaIzcF6ojYddndQlh83?usp=sharing" TargetMode="External"/><Relationship Id="rId95" Type="http://schemas.openxmlformats.org/officeDocument/2006/relationships/hyperlink" Target="https://drive.google.com/drive/folders/1WekyaGZNYuR_PG-EVfIj7bZJDDJGilWD?usp=sharing"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43" Type="http://schemas.openxmlformats.org/officeDocument/2006/relationships/hyperlink" Target="https://drive.google.com/drive/folders/1YQpRBVdDnqwExTWxbAm4EOhLsr5yOGbq?usp=sharing" TargetMode="External"/><Relationship Id="rId48" Type="http://schemas.openxmlformats.org/officeDocument/2006/relationships/hyperlink" Target="https://drive.google.com/drive/folders/1_FMo5uDJOiCRDFaIzcF6ojYddndQlh83?usp=sharing" TargetMode="External"/><Relationship Id="rId64" Type="http://schemas.openxmlformats.org/officeDocument/2006/relationships/hyperlink" Target="https://drive.google.com/drive/u/0/folders/1n35-EEw5OdM9C3IbOzj-38lU141oyNCo" TargetMode="External"/><Relationship Id="rId69" Type="http://schemas.openxmlformats.org/officeDocument/2006/relationships/hyperlink" Target="https://drive.google.com/drive/folders/1bwILLKK2yE3wOCwfb30mzLyyQlq_uYd4?usp=sharing" TargetMode="External"/><Relationship Id="rId80" Type="http://schemas.openxmlformats.org/officeDocument/2006/relationships/hyperlink" Target="https://drive.google.com/drive/folders/1zdYT0_niP7VJbCdzi6ANuruocM0uNYYj?usp=sharing" TargetMode="External"/><Relationship Id="rId85" Type="http://schemas.openxmlformats.org/officeDocument/2006/relationships/hyperlink" Target="https://drive.google.com/drive/folders/1Us5HkGSmnXOiijiijEV4H1sJXpWpGOs2?usp=sharing" TargetMode="External"/><Relationship Id="rId3" Type="http://schemas.openxmlformats.org/officeDocument/2006/relationships/hyperlink" Target="https://drive.google.com/drive/folders/1xd2KxIBo4OfWzqdeuiIyV7H89Yxu1mUS"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25" Type="http://schemas.openxmlformats.org/officeDocument/2006/relationships/hyperlink" Target="https://drive.google.com/drive/folders/1R1YA1qs3DrJ86pA9-93tA-r_JqRiBkh4"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46" Type="http://schemas.openxmlformats.org/officeDocument/2006/relationships/hyperlink" Target="https://oab.ambientebogota.gov.co/objetivos-de-desarrollo-sostenible/" TargetMode="External"/><Relationship Id="rId59" Type="http://schemas.openxmlformats.org/officeDocument/2006/relationships/hyperlink" Target="https://drive.google.com/drive/folders/150Sn7WMCsi8kdTbfhMe94nD-PGG8XxTx?usp=sharing" TargetMode="External"/><Relationship Id="rId67" Type="http://schemas.openxmlformats.org/officeDocument/2006/relationships/hyperlink" Target="https://drive.google.com/drive/u/0/folders/1n35-EEw5OdM9C3IbOzj-38lU141oyNCo"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u/1/folders/1iv62qquDBLt0rbn1nKBGW9ltrgpbmcrJ" TargetMode="External"/><Relationship Id="rId54" Type="http://schemas.openxmlformats.org/officeDocument/2006/relationships/hyperlink" Target="https://nuevo.ambientebogota.gov.co/es/web/sda/inicio" TargetMode="External"/><Relationship Id="rId62" Type="http://schemas.openxmlformats.org/officeDocument/2006/relationships/hyperlink" Target="https://drive.google.com/drive/u/0/folders/1n35-EEw5OdM9C3IbOzj-38lU141oyNCo" TargetMode="External"/><Relationship Id="rId70" Type="http://schemas.openxmlformats.org/officeDocument/2006/relationships/hyperlink" Target="https://drive.google.com/drive/u/0/folders/1RayXtJZ0gzeEDLck2mMYlB4CTZe2pwiB" TargetMode="External"/><Relationship Id="rId75" Type="http://schemas.openxmlformats.org/officeDocument/2006/relationships/hyperlink" Target="https://drive.google.com/drive/u/0/folders/1PxTs12sOYpL57_aKGIEQ8CWLx17edMaV" TargetMode="External"/><Relationship Id="rId83" Type="http://schemas.openxmlformats.org/officeDocument/2006/relationships/hyperlink" Target="https://drive.google.com/drive/folders/1zh6jUQQlxT442XLToXxnwIYkvzxPK-S_?usp=sharing" TargetMode="External"/><Relationship Id="rId88" Type="http://schemas.openxmlformats.org/officeDocument/2006/relationships/hyperlink" Target="https://drive.google.com/drive/folders/1fEG3p_aBUJXpZvd4DfIIfQrmEZneff0V?usp=sharing" TargetMode="External"/><Relationship Id="rId91" Type="http://schemas.openxmlformats.org/officeDocument/2006/relationships/hyperlink" Target="https://drive.google.com/drive/folders/1ooqmMoSPydpQa1Pj0KZsQ48cdz7VkcvC?usp=sharing" TargetMode="External"/><Relationship Id="rId96" Type="http://schemas.openxmlformats.org/officeDocument/2006/relationships/printerSettings" Target="../printerSettings/printerSettings1.bin"/><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15" Type="http://schemas.openxmlformats.org/officeDocument/2006/relationships/hyperlink" Target="https://drive.google.com/drive/folders/1xd2KxIBo4OfWzqdeuiIyV7H89Yxu1mUS"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36" Type="http://schemas.openxmlformats.org/officeDocument/2006/relationships/hyperlink" Target="http://ambientebogota.gov.co/web/transparencia/plan-anticorrupcion-y-de-atencion-al-ciudadano/-/document_library_display/yTv5/view/10867439" TargetMode="External"/><Relationship Id="rId49" Type="http://schemas.openxmlformats.org/officeDocument/2006/relationships/hyperlink" Target="https://drive.google.com/drive/folders/1VBwW-pwHjuuxo0zizHvFuUprZqZ-pTrt?usp=sharing" TargetMode="External"/><Relationship Id="rId57" Type="http://schemas.openxmlformats.org/officeDocument/2006/relationships/hyperlink" Target="https://drive.google.com/drive/folders/1--Y9jRvWuZI5j-IT7IxO7ggxNPryJqJZ?usp=sharing" TargetMode="External"/><Relationship Id="rId10" Type="http://schemas.openxmlformats.org/officeDocument/2006/relationships/hyperlink" Target="https://docs.google.com/spreadsheets/d/1DH49K1qz5y9vy3ufTmCk0S0WjUSNi3XN/edit" TargetMode="External"/><Relationship Id="rId31" Type="http://schemas.openxmlformats.org/officeDocument/2006/relationships/hyperlink" Target="https://drive.google.com/drive/folders/1u7nAl_T9YmyuzXP4x4HjbZLbE8_K9ip-?usp=sharing" TargetMode="External"/><Relationship Id="rId44" Type="http://schemas.openxmlformats.org/officeDocument/2006/relationships/hyperlink" Target="https://drive.google.com/drive/folders/1GXKquABU3tvaacA7bvNX-wCStwmHy4vo?usp=sharing" TargetMode="External"/><Relationship Id="rId52" Type="http://schemas.openxmlformats.org/officeDocument/2006/relationships/hyperlink" Target="https://drive.google.com/drive/folders/1wIGBBRC0Rb82Gywni-SllxHoee35cIk5?usp=sharing" TargetMode="External"/><Relationship Id="rId60" Type="http://schemas.openxmlformats.org/officeDocument/2006/relationships/hyperlink" Target="https://drive.google.com/drive/folders/1o64Th5rb_HwWz-5oZVTH3vw_NrfyZtCL?usp=sharing" TargetMode="External"/><Relationship Id="rId65" Type="http://schemas.openxmlformats.org/officeDocument/2006/relationships/hyperlink" Target="https://drive.google.com/drive/folders/1NcLEh5evLn-wZ6RjZCtLe4sPGEmnxfqo?usp=sharing" TargetMode="External"/><Relationship Id="rId73" Type="http://schemas.openxmlformats.org/officeDocument/2006/relationships/hyperlink" Target="https://drive.google.com/drive/folders/1qFGzEObCPGXNtPNjEjQ5n_DDLwVyRAw4?usp=sharing" TargetMode="External"/><Relationship Id="rId78" Type="http://schemas.openxmlformats.org/officeDocument/2006/relationships/hyperlink" Target="https://drive.google.com/drive/folders/1uLsq1eHTRwHqKTWUCq0j_nLeeQ8VkJcx?usp=sharing" TargetMode="External"/><Relationship Id="rId81" Type="http://schemas.openxmlformats.org/officeDocument/2006/relationships/hyperlink" Target="https://drive.google.com/drive/u/0/folders/1i3m4MWQaLO3NjlbSxmAjUDwFahzieQOK" TargetMode="External"/><Relationship Id="rId86" Type="http://schemas.openxmlformats.org/officeDocument/2006/relationships/hyperlink" Target="https://drive.google.com/drive/folders/1I6xVveiBupBx3yqtU2DW2EM9NdhxXql3?usp=sharing" TargetMode="External"/><Relationship Id="rId94" Type="http://schemas.openxmlformats.org/officeDocument/2006/relationships/hyperlink" Target="https://drive.google.com/drive/folders/1wIV9Ze4w5LAN2BNC0c_CCfa8mKbm7x23?usp=sharing" TargetMode="External"/><Relationship Id="rId99"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39" Type="http://schemas.openxmlformats.org/officeDocument/2006/relationships/hyperlink" Target="https://drive.google.com/drive/folders/1G3I3_q-x245inrQK8fOaqUs-e5AzxS-m" TargetMode="External"/><Relationship Id="rId34" Type="http://schemas.openxmlformats.org/officeDocument/2006/relationships/hyperlink" Target="https://drive.google.com/drive/folders/1lyb_DVPvw6-EZdMOj7kLW3aOf_dPaKkY" TargetMode="External"/><Relationship Id="rId50" Type="http://schemas.openxmlformats.org/officeDocument/2006/relationships/hyperlink" Target="https://drive.google.com/drive/folders/15RCfnrQFYQ4psqIaQnbP020CSKpgmKPz?usp=sharing" TargetMode="External"/><Relationship Id="rId55" Type="http://schemas.openxmlformats.org/officeDocument/2006/relationships/hyperlink" Target="https://nuevo.ambientebogota.gov.co/es/web/sda/inicio" TargetMode="External"/><Relationship Id="rId76" Type="http://schemas.openxmlformats.org/officeDocument/2006/relationships/hyperlink" Target="https://drive.google.com/drive/folders/1Z3v3HCpL4dQAJG5EGSiOppzuPxWkuavg?usp=sharing" TargetMode="External"/><Relationship Id="rId97" Type="http://schemas.openxmlformats.org/officeDocument/2006/relationships/drawing" Target="../drawings/drawing1.xml"/><Relationship Id="rId7" Type="http://schemas.openxmlformats.org/officeDocument/2006/relationships/hyperlink" Target="https://drive.google.com/drive/folders/1JNy8vOpuSM670yDF5c1-dCyWMS6MPBGZ" TargetMode="External"/><Relationship Id="rId71" Type="http://schemas.openxmlformats.org/officeDocument/2006/relationships/hyperlink" Target="https://drive.google.com/drive/folders/1FPLQML5zni8_XpfYixK7vOGoh_bMBhcl?usp=sharing" TargetMode="External"/><Relationship Id="rId92"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29" Type="http://schemas.openxmlformats.org/officeDocument/2006/relationships/hyperlink" Target="https://drive.google.com/drive/folders/1BOW1r8ACzZ3AoL-CZ7PjpRTQChWNJdjq" TargetMode="External"/><Relationship Id="rId24" Type="http://schemas.openxmlformats.org/officeDocument/2006/relationships/hyperlink" Target="https://drive.google.com/drive/folders/1R1YA1qs3DrJ86pA9-93tA-r_JqRiBkh4" TargetMode="External"/><Relationship Id="rId40" Type="http://schemas.openxmlformats.org/officeDocument/2006/relationships/hyperlink" Target="https://drive.google.com/drive/folders/1G3I3_q-x245inrQK8fOaqUs-e5AzxS-m" TargetMode="External"/><Relationship Id="rId45" Type="http://schemas.openxmlformats.org/officeDocument/2006/relationships/hyperlink" Target="https://drive.google.com/drive/folders/1RRcHtr4V30O6CCeXGXlhTSxl7-rFHjrk?usp=sharing" TargetMode="External"/><Relationship Id="rId66" Type="http://schemas.openxmlformats.org/officeDocument/2006/relationships/hyperlink" Target="https://drive.google.com/drive/u/0/folders/1n35-EEw5OdM9C3IbOzj-38lU141oyNCo" TargetMode="External"/><Relationship Id="rId87" Type="http://schemas.openxmlformats.org/officeDocument/2006/relationships/hyperlink" Target="https://docs.google.com/spreadsheets/d/1Yj_TekT5HYojcBbs1AuYCmqP6Jq_SYX9x8FiYrINtCE/edit" TargetMode="External"/><Relationship Id="rId61" Type="http://schemas.openxmlformats.org/officeDocument/2006/relationships/hyperlink" Target="https://drive.google.com/drive/folders/1EAdU3HPP0eVWWd5Ew7ObC1IxvovU_Zb1?usp=sharing" TargetMode="External"/><Relationship Id="rId82" Type="http://schemas.openxmlformats.org/officeDocument/2006/relationships/hyperlink" Target="https://drive.google.com/drive/folders/15ZozZSOu-Qi8HaK4_x_pVwnFxmvcLil-?usp=sharing" TargetMode="External"/><Relationship Id="rId19" Type="http://schemas.openxmlformats.org/officeDocument/2006/relationships/hyperlink" Target="https://drive.google.com/drive/folders/1M5PwvM8vLGPU7-JFU9hLId6IjnuVst-5" TargetMode="External"/><Relationship Id="rId14" Type="http://schemas.openxmlformats.org/officeDocument/2006/relationships/hyperlink" Target="https://drive.google.com/drive/folders/1s4PNs4RxnOUwTaglkRXNs60SVRD4YXX7"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56" Type="http://schemas.openxmlformats.org/officeDocument/2006/relationships/hyperlink" Target="https://drive.google.com/drive/folders/1l-kk35ZdmHi4jdXu7W-MZFTJ7hJdkrpD" TargetMode="External"/><Relationship Id="rId77" Type="http://schemas.openxmlformats.org/officeDocument/2006/relationships/hyperlink" Target="https://drive.google.com/drive/u/0/folders/1k6qtrNeufIeXj_4mSMflg3phtJbmsLM9" TargetMode="External"/><Relationship Id="rId8" Type="http://schemas.openxmlformats.org/officeDocument/2006/relationships/hyperlink" Target="https://docs.google.com/spreadsheets/d/1DH49K1qz5y9vy3ufTmCk0S0WjUSNi3XN/edit" TargetMode="External"/><Relationship Id="rId51" Type="http://schemas.openxmlformats.org/officeDocument/2006/relationships/hyperlink" Target="https://drive.google.com/drive/folders/1I_JzKBR8JjG25YllOFpeMWwLlamX5s44?usp=sharing" TargetMode="External"/><Relationship Id="rId72" Type="http://schemas.openxmlformats.org/officeDocument/2006/relationships/hyperlink" Target="https://drive.google.com/drive/u/0/folders/1F18mfoE7hqkpmPVDky92GtDPu3Ihk0DZ" TargetMode="External"/><Relationship Id="rId93" Type="http://schemas.openxmlformats.org/officeDocument/2006/relationships/hyperlink" Target="https://drive.google.com/drive/folders/1j8c__Nd_Ie4kztkdAI9jp_bGx3Ya1dCK?usp=sharing" TargetMode="External"/><Relationship Id="rId9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5"/>
  <sheetViews>
    <sheetView tabSelected="1" zoomScale="55" zoomScaleNormal="55" workbookViewId="0">
      <selection sqref="A1:B1"/>
    </sheetView>
  </sheetViews>
  <sheetFormatPr baseColWidth="10" defaultColWidth="11.42578125" defaultRowHeight="14.25" x14ac:dyDescent="0.2"/>
  <cols>
    <col min="1" max="1" width="14.5703125" style="4" customWidth="1"/>
    <col min="2" max="2" width="15.42578125" style="4" customWidth="1"/>
    <col min="3" max="3" width="24.28515625" style="4" customWidth="1"/>
    <col min="4" max="4" width="22.85546875" style="9" customWidth="1"/>
    <col min="5" max="5" width="6.140625" style="6" customWidth="1"/>
    <col min="6" max="6" width="36.28515625"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34.85546875" style="4" customWidth="1"/>
    <col min="16" max="16" width="12.140625" style="4" customWidth="1"/>
    <col min="17" max="17" width="15.7109375" style="4" customWidth="1"/>
    <col min="18" max="18" width="31.5703125" style="4" customWidth="1"/>
    <col min="19" max="19" width="18.7109375" style="4" customWidth="1"/>
    <col min="20" max="20" width="16.28515625" style="4" customWidth="1"/>
    <col min="21" max="21" width="21.140625" style="4" customWidth="1"/>
    <col min="22" max="22" width="23.5703125" style="4" customWidth="1"/>
    <col min="23" max="23" width="12.5703125" style="64" customWidth="1"/>
    <col min="24" max="24" width="47.85546875" style="4" customWidth="1"/>
    <col min="25" max="25" width="56.5703125" style="10" customWidth="1"/>
    <col min="26" max="26" width="14.42578125" style="94" customWidth="1"/>
    <col min="27" max="27" width="29.140625" style="4" customWidth="1"/>
    <col min="28" max="28" width="52.42578125" style="5" customWidth="1"/>
    <col min="29" max="29" width="20" style="5" customWidth="1"/>
    <col min="30" max="30" width="18.140625" style="105" customWidth="1"/>
    <col min="31" max="31" width="35.28515625" style="5" customWidth="1"/>
    <col min="32" max="16384" width="11.42578125" style="5"/>
  </cols>
  <sheetData>
    <row r="1" spans="1:31" ht="93.75" customHeight="1" x14ac:dyDescent="0.2">
      <c r="A1" s="173"/>
      <c r="B1" s="173"/>
      <c r="C1" s="175" t="s">
        <v>550</v>
      </c>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31" ht="11.25" customHeight="1" x14ac:dyDescent="0.2"/>
    <row r="3" spans="1:31" ht="42" customHeight="1" x14ac:dyDescent="0.2">
      <c r="A3" s="176" t="s">
        <v>313</v>
      </c>
      <c r="B3" s="176"/>
      <c r="C3" s="176"/>
      <c r="D3" s="176"/>
      <c r="E3" s="176"/>
      <c r="F3" s="176"/>
      <c r="G3" s="176"/>
      <c r="H3" s="176"/>
      <c r="I3" s="176"/>
      <c r="J3" s="176"/>
      <c r="K3" s="177"/>
      <c r="L3" s="177"/>
      <c r="M3" s="177"/>
      <c r="N3" s="176"/>
      <c r="O3" s="176"/>
      <c r="P3" s="176"/>
      <c r="Q3" s="176"/>
      <c r="R3" s="176"/>
      <c r="S3" s="176"/>
      <c r="T3" s="176"/>
      <c r="U3" s="176"/>
      <c r="V3" s="176"/>
      <c r="W3" s="176"/>
      <c r="X3" s="176"/>
      <c r="Y3" s="176"/>
      <c r="Z3" s="177"/>
      <c r="AA3" s="176"/>
    </row>
    <row r="4" spans="1:31" ht="42" customHeight="1" x14ac:dyDescent="0.2">
      <c r="A4" s="178" t="s">
        <v>449</v>
      </c>
      <c r="B4" s="179"/>
      <c r="C4" s="179"/>
      <c r="D4" s="179"/>
      <c r="E4" s="179"/>
      <c r="F4" s="179"/>
      <c r="G4" s="179"/>
      <c r="H4" s="179"/>
      <c r="I4" s="179"/>
      <c r="J4" s="179"/>
      <c r="K4" s="180"/>
      <c r="L4" s="180"/>
      <c r="M4" s="180"/>
      <c r="N4" s="179"/>
      <c r="O4" s="179"/>
      <c r="P4" s="179"/>
      <c r="Q4" s="179"/>
      <c r="R4" s="179"/>
      <c r="S4" s="179"/>
      <c r="T4" s="179"/>
      <c r="U4" s="179"/>
      <c r="V4" s="179"/>
      <c r="W4" s="179"/>
      <c r="X4" s="179"/>
      <c r="Y4" s="179"/>
      <c r="Z4" s="180"/>
      <c r="AA4" s="179"/>
    </row>
    <row r="5" spans="1:31" ht="17.25" customHeight="1" thickBot="1" x14ac:dyDescent="0.25">
      <c r="O5" s="181"/>
      <c r="P5" s="181"/>
      <c r="Q5" s="181"/>
      <c r="R5" s="181"/>
      <c r="S5" s="181"/>
      <c r="T5" s="181"/>
      <c r="U5" s="181"/>
      <c r="V5" s="181"/>
      <c r="W5" s="181"/>
      <c r="X5" s="181"/>
      <c r="Y5" s="131"/>
      <c r="Z5" s="105"/>
      <c r="AA5" s="5"/>
    </row>
    <row r="6" spans="1:31" ht="56.25" customHeight="1" thickBot="1" x14ac:dyDescent="0.25">
      <c r="A6" s="144" t="s">
        <v>102</v>
      </c>
      <c r="B6" s="144" t="s">
        <v>101</v>
      </c>
      <c r="C6" s="144" t="s">
        <v>0</v>
      </c>
      <c r="D6" s="144" t="s">
        <v>30</v>
      </c>
      <c r="E6" s="144" t="s">
        <v>31</v>
      </c>
      <c r="F6" s="144" t="s">
        <v>29</v>
      </c>
      <c r="G6" s="144" t="s">
        <v>257</v>
      </c>
      <c r="H6" s="144" t="s">
        <v>181</v>
      </c>
      <c r="I6" s="144" t="s">
        <v>1</v>
      </c>
      <c r="J6" s="144" t="s">
        <v>186</v>
      </c>
      <c r="K6" s="146" t="s">
        <v>33</v>
      </c>
      <c r="L6" s="147"/>
      <c r="M6" s="148"/>
      <c r="N6" s="144" t="s">
        <v>182</v>
      </c>
      <c r="O6" s="152" t="s">
        <v>450</v>
      </c>
      <c r="P6" s="153"/>
      <c r="Q6" s="154"/>
      <c r="R6" s="155" t="s">
        <v>328</v>
      </c>
      <c r="S6" s="156"/>
      <c r="T6" s="157"/>
      <c r="U6" s="141" t="s">
        <v>543</v>
      </c>
      <c r="V6" s="142"/>
      <c r="W6" s="142"/>
      <c r="X6" s="143"/>
      <c r="Y6" s="182" t="s">
        <v>544</v>
      </c>
      <c r="Z6" s="183"/>
      <c r="AA6" s="184"/>
      <c r="AB6" s="155" t="s">
        <v>559</v>
      </c>
      <c r="AC6" s="156"/>
      <c r="AD6" s="157"/>
    </row>
    <row r="7" spans="1:31" ht="33.75" customHeight="1" thickBot="1" x14ac:dyDescent="0.25">
      <c r="A7" s="145"/>
      <c r="B7" s="145"/>
      <c r="C7" s="145"/>
      <c r="D7" s="145"/>
      <c r="E7" s="145"/>
      <c r="F7" s="145"/>
      <c r="G7" s="145"/>
      <c r="H7" s="145"/>
      <c r="I7" s="145"/>
      <c r="J7" s="145"/>
      <c r="K7" s="1" t="s">
        <v>36</v>
      </c>
      <c r="L7" s="2" t="s">
        <v>34</v>
      </c>
      <c r="M7" s="3" t="s">
        <v>35</v>
      </c>
      <c r="N7" s="145"/>
      <c r="O7" s="79" t="s">
        <v>325</v>
      </c>
      <c r="P7" s="80" t="s">
        <v>327</v>
      </c>
      <c r="Q7" s="81" t="s">
        <v>326</v>
      </c>
      <c r="R7" s="82" t="s">
        <v>329</v>
      </c>
      <c r="S7" s="83" t="s">
        <v>326</v>
      </c>
      <c r="T7" s="84" t="s">
        <v>330</v>
      </c>
      <c r="U7" s="85" t="s">
        <v>413</v>
      </c>
      <c r="V7" s="86" t="s">
        <v>414</v>
      </c>
      <c r="W7" s="87" t="s">
        <v>448</v>
      </c>
      <c r="X7" s="88" t="s">
        <v>542</v>
      </c>
      <c r="Y7" s="132" t="s">
        <v>325</v>
      </c>
      <c r="Z7" s="42" t="s">
        <v>327</v>
      </c>
      <c r="AA7" s="43" t="s">
        <v>326</v>
      </c>
      <c r="AB7" s="82" t="s">
        <v>329</v>
      </c>
      <c r="AC7" s="83" t="s">
        <v>326</v>
      </c>
      <c r="AD7" s="84" t="s">
        <v>330</v>
      </c>
    </row>
    <row r="8" spans="1:31" ht="92.25" customHeight="1" x14ac:dyDescent="0.2">
      <c r="A8" s="162" t="s">
        <v>97</v>
      </c>
      <c r="B8" s="162" t="s">
        <v>434</v>
      </c>
      <c r="C8" s="44" t="s">
        <v>43</v>
      </c>
      <c r="D8" s="45" t="s">
        <v>2</v>
      </c>
      <c r="E8" s="45" t="s">
        <v>32</v>
      </c>
      <c r="F8" s="45" t="s">
        <v>146</v>
      </c>
      <c r="G8" s="45" t="s">
        <v>153</v>
      </c>
      <c r="H8" s="46" t="s">
        <v>149</v>
      </c>
      <c r="I8" s="45" t="s">
        <v>150</v>
      </c>
      <c r="J8" s="45" t="s">
        <v>451</v>
      </c>
      <c r="K8" s="119"/>
      <c r="L8" s="113"/>
      <c r="M8" s="90" t="s">
        <v>3</v>
      </c>
      <c r="N8" s="45" t="s">
        <v>68</v>
      </c>
      <c r="O8" s="47" t="s">
        <v>406</v>
      </c>
      <c r="P8" s="48"/>
      <c r="Q8" s="49"/>
      <c r="R8" s="47" t="s">
        <v>406</v>
      </c>
      <c r="S8" s="48"/>
      <c r="T8" s="49"/>
      <c r="U8" s="47">
        <v>1</v>
      </c>
      <c r="V8" s="68">
        <v>0</v>
      </c>
      <c r="W8" s="69">
        <f>V8/U8</f>
        <v>0</v>
      </c>
      <c r="X8" s="49" t="s">
        <v>406</v>
      </c>
      <c r="Y8" s="104" t="s">
        <v>406</v>
      </c>
      <c r="Z8" s="113"/>
      <c r="AA8" s="49"/>
      <c r="AB8" s="47" t="s">
        <v>406</v>
      </c>
      <c r="AC8" s="48"/>
      <c r="AD8" s="117" t="s">
        <v>709</v>
      </c>
    </row>
    <row r="9" spans="1:31" ht="70.5" customHeight="1" thickBot="1" x14ac:dyDescent="0.25">
      <c r="A9" s="163"/>
      <c r="B9" s="163"/>
      <c r="C9" s="29" t="s">
        <v>43</v>
      </c>
      <c r="D9" s="31" t="s">
        <v>2</v>
      </c>
      <c r="E9" s="31" t="s">
        <v>37</v>
      </c>
      <c r="F9" s="31" t="s">
        <v>147</v>
      </c>
      <c r="G9" s="32" t="s">
        <v>154</v>
      </c>
      <c r="H9" s="32" t="s">
        <v>148</v>
      </c>
      <c r="I9" s="31" t="s">
        <v>452</v>
      </c>
      <c r="J9" s="31" t="s">
        <v>194</v>
      </c>
      <c r="K9" s="120"/>
      <c r="L9" s="107"/>
      <c r="M9" s="121" t="s">
        <v>3</v>
      </c>
      <c r="N9" s="31" t="s">
        <v>4</v>
      </c>
      <c r="O9" s="16" t="s">
        <v>406</v>
      </c>
      <c r="P9" s="15"/>
      <c r="Q9" s="17"/>
      <c r="R9" s="16" t="s">
        <v>406</v>
      </c>
      <c r="S9" s="15"/>
      <c r="T9" s="17"/>
      <c r="U9" s="16">
        <v>1</v>
      </c>
      <c r="V9" s="66">
        <v>0</v>
      </c>
      <c r="W9" s="70">
        <f t="shared" ref="W9:W55" si="0">V9/U9</f>
        <v>0</v>
      </c>
      <c r="X9" s="17" t="s">
        <v>406</v>
      </c>
      <c r="Y9" s="101" t="s">
        <v>406</v>
      </c>
      <c r="Z9" s="107"/>
      <c r="AA9" s="17"/>
      <c r="AB9" s="16" t="s">
        <v>406</v>
      </c>
      <c r="AC9" s="15"/>
      <c r="AD9" s="117" t="s">
        <v>709</v>
      </c>
    </row>
    <row r="10" spans="1:31" ht="195.75" customHeight="1" x14ac:dyDescent="0.2">
      <c r="A10" s="163"/>
      <c r="B10" s="163"/>
      <c r="C10" s="29" t="s">
        <v>43</v>
      </c>
      <c r="D10" s="32" t="s">
        <v>2</v>
      </c>
      <c r="E10" s="31" t="s">
        <v>293</v>
      </c>
      <c r="F10" s="32" t="s">
        <v>212</v>
      </c>
      <c r="G10" s="32" t="s">
        <v>213</v>
      </c>
      <c r="H10" s="32" t="s">
        <v>214</v>
      </c>
      <c r="I10" s="32" t="s">
        <v>215</v>
      </c>
      <c r="J10" s="31" t="s">
        <v>224</v>
      </c>
      <c r="K10" s="21" t="s">
        <v>3</v>
      </c>
      <c r="L10" s="22" t="s">
        <v>3</v>
      </c>
      <c r="M10" s="37"/>
      <c r="N10" s="32" t="s">
        <v>211</v>
      </c>
      <c r="O10" s="16" t="s">
        <v>349</v>
      </c>
      <c r="P10" s="15" t="s">
        <v>336</v>
      </c>
      <c r="Q10" s="17" t="s">
        <v>337</v>
      </c>
      <c r="R10" s="16" t="s">
        <v>350</v>
      </c>
      <c r="S10" s="27" t="s">
        <v>351</v>
      </c>
      <c r="T10" s="19" t="s">
        <v>348</v>
      </c>
      <c r="U10" s="16">
        <v>1</v>
      </c>
      <c r="V10" s="66">
        <v>1</v>
      </c>
      <c r="W10" s="70">
        <f t="shared" si="0"/>
        <v>1</v>
      </c>
      <c r="X10" s="17" t="s">
        <v>453</v>
      </c>
      <c r="Y10" s="101" t="s">
        <v>551</v>
      </c>
      <c r="Z10" s="107"/>
      <c r="AA10" s="17"/>
      <c r="AB10" s="16" t="s">
        <v>551</v>
      </c>
      <c r="AC10" s="27"/>
      <c r="AD10" s="90" t="s">
        <v>561</v>
      </c>
    </row>
    <row r="11" spans="1:31" ht="80.25" customHeight="1" x14ac:dyDescent="0.2">
      <c r="A11" s="163"/>
      <c r="B11" s="163"/>
      <c r="C11" s="29" t="s">
        <v>43</v>
      </c>
      <c r="D11" s="32" t="s">
        <v>2</v>
      </c>
      <c r="E11" s="31" t="s">
        <v>38</v>
      </c>
      <c r="F11" s="32" t="s">
        <v>454</v>
      </c>
      <c r="G11" s="32" t="s">
        <v>455</v>
      </c>
      <c r="H11" s="32" t="s">
        <v>456</v>
      </c>
      <c r="I11" s="32" t="s">
        <v>457</v>
      </c>
      <c r="J11" s="32" t="s">
        <v>458</v>
      </c>
      <c r="K11" s="21"/>
      <c r="L11" s="22" t="s">
        <v>3</v>
      </c>
      <c r="M11" s="37" t="s">
        <v>3</v>
      </c>
      <c r="N11" s="31" t="s">
        <v>246</v>
      </c>
      <c r="O11" s="16" t="s">
        <v>407</v>
      </c>
      <c r="P11" s="15"/>
      <c r="Q11" s="17"/>
      <c r="R11" s="16" t="s">
        <v>407</v>
      </c>
      <c r="S11" s="15"/>
      <c r="T11" s="17"/>
      <c r="U11" s="16">
        <v>1</v>
      </c>
      <c r="V11" s="66">
        <v>0</v>
      </c>
      <c r="W11" s="70">
        <f t="shared" si="0"/>
        <v>0</v>
      </c>
      <c r="X11" s="17" t="s">
        <v>407</v>
      </c>
      <c r="Y11" s="101"/>
      <c r="Z11" s="107"/>
      <c r="AA11" s="17"/>
      <c r="AB11" s="16" t="s">
        <v>613</v>
      </c>
      <c r="AC11" s="15" t="s">
        <v>564</v>
      </c>
      <c r="AD11" s="117" t="s">
        <v>674</v>
      </c>
    </row>
    <row r="12" spans="1:31" ht="213.75" x14ac:dyDescent="0.2">
      <c r="A12" s="163"/>
      <c r="B12" s="163"/>
      <c r="C12" s="29" t="s">
        <v>43</v>
      </c>
      <c r="D12" s="31" t="s">
        <v>6</v>
      </c>
      <c r="E12" s="31" t="s">
        <v>39</v>
      </c>
      <c r="F12" s="31" t="s">
        <v>180</v>
      </c>
      <c r="G12" s="31" t="s">
        <v>155</v>
      </c>
      <c r="H12" s="32" t="s">
        <v>151</v>
      </c>
      <c r="I12" s="32" t="s">
        <v>184</v>
      </c>
      <c r="J12" s="31" t="s">
        <v>195</v>
      </c>
      <c r="K12" s="120" t="s">
        <v>3</v>
      </c>
      <c r="L12" s="107"/>
      <c r="M12" s="117"/>
      <c r="N12" s="31" t="s">
        <v>4</v>
      </c>
      <c r="O12" s="16" t="s">
        <v>344</v>
      </c>
      <c r="P12" s="20">
        <v>0.5</v>
      </c>
      <c r="Q12" s="40" t="s">
        <v>343</v>
      </c>
      <c r="R12" s="16" t="s">
        <v>352</v>
      </c>
      <c r="S12" s="27" t="s">
        <v>343</v>
      </c>
      <c r="T12" s="19" t="s">
        <v>348</v>
      </c>
      <c r="U12" s="16">
        <v>1</v>
      </c>
      <c r="V12" s="66">
        <v>0.5</v>
      </c>
      <c r="W12" s="70">
        <f t="shared" si="0"/>
        <v>0.5</v>
      </c>
      <c r="X12" s="17" t="s">
        <v>415</v>
      </c>
      <c r="Y12" s="101" t="s">
        <v>615</v>
      </c>
      <c r="Z12" s="20" t="s">
        <v>184</v>
      </c>
      <c r="AA12" s="40" t="s">
        <v>616</v>
      </c>
      <c r="AB12" s="16" t="s">
        <v>620</v>
      </c>
      <c r="AC12" s="93" t="s">
        <v>617</v>
      </c>
      <c r="AD12" s="92" t="s">
        <v>605</v>
      </c>
    </row>
    <row r="13" spans="1:31" ht="165.75" customHeight="1" x14ac:dyDescent="0.2">
      <c r="A13" s="163"/>
      <c r="B13" s="163"/>
      <c r="C13" s="29" t="s">
        <v>43</v>
      </c>
      <c r="D13" s="31" t="s">
        <v>6</v>
      </c>
      <c r="E13" s="31" t="s">
        <v>40</v>
      </c>
      <c r="F13" s="31" t="s">
        <v>459</v>
      </c>
      <c r="G13" s="31" t="s">
        <v>460</v>
      </c>
      <c r="H13" s="31" t="s">
        <v>461</v>
      </c>
      <c r="I13" s="31" t="s">
        <v>462</v>
      </c>
      <c r="J13" s="31" t="s">
        <v>463</v>
      </c>
      <c r="K13" s="16"/>
      <c r="L13" s="15" t="s">
        <v>3</v>
      </c>
      <c r="M13" s="17"/>
      <c r="N13" s="31" t="s">
        <v>23</v>
      </c>
      <c r="O13" s="16" t="s">
        <v>541</v>
      </c>
      <c r="P13" s="15">
        <v>2</v>
      </c>
      <c r="Q13" s="17"/>
      <c r="R13" s="16" t="s">
        <v>464</v>
      </c>
      <c r="S13" s="15"/>
      <c r="T13" s="19" t="s">
        <v>348</v>
      </c>
      <c r="U13" s="16">
        <v>1</v>
      </c>
      <c r="V13" s="66">
        <v>0.5</v>
      </c>
      <c r="W13" s="70">
        <f t="shared" si="0"/>
        <v>0.5</v>
      </c>
      <c r="X13" s="17" t="s">
        <v>465</v>
      </c>
      <c r="Y13" s="101" t="s">
        <v>603</v>
      </c>
      <c r="Z13" s="99">
        <v>0.6</v>
      </c>
      <c r="AA13" s="17" t="s">
        <v>604</v>
      </c>
      <c r="AB13" s="16" t="s">
        <v>612</v>
      </c>
      <c r="AC13" s="93" t="s">
        <v>611</v>
      </c>
      <c r="AD13" s="92" t="s">
        <v>605</v>
      </c>
    </row>
    <row r="14" spans="1:31" ht="267" customHeight="1" x14ac:dyDescent="0.2">
      <c r="A14" s="163"/>
      <c r="B14" s="163"/>
      <c r="C14" s="29" t="s">
        <v>43</v>
      </c>
      <c r="D14" s="31" t="s">
        <v>9</v>
      </c>
      <c r="E14" s="31" t="s">
        <v>41</v>
      </c>
      <c r="F14" s="31" t="s">
        <v>111</v>
      </c>
      <c r="G14" s="31" t="s">
        <v>158</v>
      </c>
      <c r="H14" s="31" t="s">
        <v>116</v>
      </c>
      <c r="I14" s="31" t="s">
        <v>115</v>
      </c>
      <c r="J14" s="31" t="s">
        <v>197</v>
      </c>
      <c r="K14" s="16" t="s">
        <v>3</v>
      </c>
      <c r="L14" s="15" t="s">
        <v>3</v>
      </c>
      <c r="M14" s="17" t="s">
        <v>3</v>
      </c>
      <c r="N14" s="31" t="s">
        <v>196</v>
      </c>
      <c r="O14" s="16" t="s">
        <v>466</v>
      </c>
      <c r="P14" s="18">
        <f>3/12</f>
        <v>0.25</v>
      </c>
      <c r="Q14" s="40" t="s">
        <v>351</v>
      </c>
      <c r="R14" s="16" t="s">
        <v>467</v>
      </c>
      <c r="S14" s="27" t="s">
        <v>353</v>
      </c>
      <c r="T14" s="19" t="s">
        <v>348</v>
      </c>
      <c r="U14" s="16">
        <v>1</v>
      </c>
      <c r="V14" s="66">
        <v>0.13</v>
      </c>
      <c r="W14" s="70">
        <f>V14/U14</f>
        <v>0.13</v>
      </c>
      <c r="X14" s="17" t="s">
        <v>427</v>
      </c>
      <c r="Y14" s="101" t="s">
        <v>614</v>
      </c>
      <c r="Z14" s="103">
        <v>0.5</v>
      </c>
      <c r="AA14" s="102" t="s">
        <v>552</v>
      </c>
      <c r="AB14" s="16" t="s">
        <v>600</v>
      </c>
      <c r="AC14" s="93" t="s">
        <v>563</v>
      </c>
      <c r="AD14" s="92" t="s">
        <v>588</v>
      </c>
      <c r="AE14" s="118">
        <f>9/18</f>
        <v>0.5</v>
      </c>
    </row>
    <row r="15" spans="1:31" ht="111" customHeight="1" thickBot="1" x14ac:dyDescent="0.25">
      <c r="A15" s="165"/>
      <c r="B15" s="165"/>
      <c r="C15" s="30" t="s">
        <v>43</v>
      </c>
      <c r="D15" s="34" t="s">
        <v>10</v>
      </c>
      <c r="E15" s="34" t="s">
        <v>42</v>
      </c>
      <c r="F15" s="34" t="s">
        <v>315</v>
      </c>
      <c r="G15" s="34" t="s">
        <v>159</v>
      </c>
      <c r="H15" s="34" t="s">
        <v>247</v>
      </c>
      <c r="I15" s="34" t="s">
        <v>248</v>
      </c>
      <c r="J15" s="34" t="s">
        <v>216</v>
      </c>
      <c r="K15" s="23" t="s">
        <v>3</v>
      </c>
      <c r="L15" s="24" t="s">
        <v>3</v>
      </c>
      <c r="M15" s="25" t="s">
        <v>3</v>
      </c>
      <c r="N15" s="34" t="s">
        <v>11</v>
      </c>
      <c r="O15" s="23" t="s">
        <v>354</v>
      </c>
      <c r="P15" s="41">
        <f>1/3</f>
        <v>0.33333333333333331</v>
      </c>
      <c r="Q15" s="25" t="s">
        <v>468</v>
      </c>
      <c r="R15" s="23" t="s">
        <v>355</v>
      </c>
      <c r="S15" s="24" t="s">
        <v>356</v>
      </c>
      <c r="T15" s="51" t="s">
        <v>348</v>
      </c>
      <c r="U15" s="23">
        <v>1</v>
      </c>
      <c r="V15" s="67">
        <v>0.33</v>
      </c>
      <c r="W15" s="72">
        <f t="shared" si="0"/>
        <v>0.33</v>
      </c>
      <c r="X15" s="73" t="s">
        <v>428</v>
      </c>
      <c r="Y15" s="108" t="s">
        <v>553</v>
      </c>
      <c r="Z15" s="111">
        <v>0.66</v>
      </c>
      <c r="AA15" s="25" t="s">
        <v>554</v>
      </c>
      <c r="AB15" s="23" t="s">
        <v>672</v>
      </c>
      <c r="AC15" s="24" t="s">
        <v>560</v>
      </c>
      <c r="AD15" s="89" t="s">
        <v>566</v>
      </c>
    </row>
    <row r="16" spans="1:31" ht="178.5" customHeight="1" thickBot="1" x14ac:dyDescent="0.25">
      <c r="A16" s="161"/>
      <c r="B16" s="163"/>
      <c r="C16" s="44" t="s">
        <v>71</v>
      </c>
      <c r="D16" s="52" t="s">
        <v>46</v>
      </c>
      <c r="E16" s="45" t="s">
        <v>44</v>
      </c>
      <c r="F16" s="45" t="s">
        <v>245</v>
      </c>
      <c r="G16" s="45" t="s">
        <v>156</v>
      </c>
      <c r="H16" s="45" t="s">
        <v>120</v>
      </c>
      <c r="I16" s="46" t="s">
        <v>469</v>
      </c>
      <c r="J16" s="45" t="s">
        <v>299</v>
      </c>
      <c r="K16" s="119" t="s">
        <v>3</v>
      </c>
      <c r="L16" s="113"/>
      <c r="M16" s="90"/>
      <c r="N16" s="45" t="s">
        <v>300</v>
      </c>
      <c r="O16" s="47" t="s">
        <v>470</v>
      </c>
      <c r="P16" s="53">
        <v>1</v>
      </c>
      <c r="Q16" s="54" t="s">
        <v>442</v>
      </c>
      <c r="R16" s="47" t="s">
        <v>358</v>
      </c>
      <c r="S16" s="48" t="s">
        <v>388</v>
      </c>
      <c r="T16" s="49" t="s">
        <v>357</v>
      </c>
      <c r="U16" s="47">
        <v>1</v>
      </c>
      <c r="V16" s="68">
        <v>1</v>
      </c>
      <c r="W16" s="69">
        <f t="shared" si="0"/>
        <v>1</v>
      </c>
      <c r="X16" s="49" t="s">
        <v>429</v>
      </c>
      <c r="Y16" s="104" t="s">
        <v>618</v>
      </c>
      <c r="Z16" s="109">
        <v>1</v>
      </c>
      <c r="AA16" s="95" t="s">
        <v>619</v>
      </c>
      <c r="AB16" s="47" t="s">
        <v>710</v>
      </c>
      <c r="AC16" s="96" t="s">
        <v>621</v>
      </c>
      <c r="AD16" s="90" t="s">
        <v>561</v>
      </c>
    </row>
    <row r="17" spans="1:30" ht="189" customHeight="1" thickBot="1" x14ac:dyDescent="0.25">
      <c r="A17" s="161"/>
      <c r="B17" s="163"/>
      <c r="C17" s="29" t="s">
        <v>71</v>
      </c>
      <c r="D17" s="33" t="s">
        <v>69</v>
      </c>
      <c r="E17" s="31" t="s">
        <v>45</v>
      </c>
      <c r="F17" s="31" t="s">
        <v>244</v>
      </c>
      <c r="G17" s="31" t="s">
        <v>157</v>
      </c>
      <c r="H17" s="32" t="s">
        <v>121</v>
      </c>
      <c r="I17" s="32" t="s">
        <v>220</v>
      </c>
      <c r="J17" s="31" t="s">
        <v>198</v>
      </c>
      <c r="K17" s="120" t="s">
        <v>3</v>
      </c>
      <c r="L17" s="107"/>
      <c r="M17" s="117"/>
      <c r="N17" s="31" t="s">
        <v>301</v>
      </c>
      <c r="O17" s="16" t="s">
        <v>471</v>
      </c>
      <c r="P17" s="20">
        <v>0.3</v>
      </c>
      <c r="Q17" s="40" t="s">
        <v>443</v>
      </c>
      <c r="R17" s="16" t="s">
        <v>472</v>
      </c>
      <c r="S17" s="27" t="s">
        <v>444</v>
      </c>
      <c r="T17" s="19" t="s">
        <v>348</v>
      </c>
      <c r="U17" s="16">
        <v>1</v>
      </c>
      <c r="V17" s="66">
        <v>0.3</v>
      </c>
      <c r="W17" s="70">
        <f t="shared" si="0"/>
        <v>0.3</v>
      </c>
      <c r="X17" s="17" t="s">
        <v>430</v>
      </c>
      <c r="Y17" s="101" t="s">
        <v>622</v>
      </c>
      <c r="Z17" s="99">
        <v>0.3</v>
      </c>
      <c r="AA17" s="95" t="s">
        <v>619</v>
      </c>
      <c r="AB17" s="47" t="s">
        <v>711</v>
      </c>
      <c r="AC17" s="93" t="s">
        <v>623</v>
      </c>
      <c r="AD17" s="90" t="s">
        <v>561</v>
      </c>
    </row>
    <row r="18" spans="1:30" ht="138.75" customHeight="1" thickBot="1" x14ac:dyDescent="0.25">
      <c r="A18" s="161"/>
      <c r="B18" s="163"/>
      <c r="C18" s="29" t="s">
        <v>71</v>
      </c>
      <c r="D18" s="31" t="s">
        <v>118</v>
      </c>
      <c r="E18" s="31" t="s">
        <v>49</v>
      </c>
      <c r="F18" s="32" t="s">
        <v>473</v>
      </c>
      <c r="G18" s="32" t="s">
        <v>474</v>
      </c>
      <c r="H18" s="32" t="s">
        <v>302</v>
      </c>
      <c r="I18" s="32" t="s">
        <v>475</v>
      </c>
      <c r="J18" s="32" t="s">
        <v>222</v>
      </c>
      <c r="K18" s="21"/>
      <c r="L18" s="22" t="s">
        <v>3</v>
      </c>
      <c r="M18" s="37" t="s">
        <v>3</v>
      </c>
      <c r="N18" s="32" t="s">
        <v>117</v>
      </c>
      <c r="O18" s="16" t="s">
        <v>407</v>
      </c>
      <c r="P18" s="15"/>
      <c r="Q18" s="17"/>
      <c r="R18" s="16" t="s">
        <v>407</v>
      </c>
      <c r="S18" s="15"/>
      <c r="T18" s="17"/>
      <c r="U18" s="16">
        <v>1</v>
      </c>
      <c r="V18" s="66"/>
      <c r="W18" s="70">
        <f t="shared" si="0"/>
        <v>0</v>
      </c>
      <c r="X18" s="17" t="s">
        <v>407</v>
      </c>
      <c r="Y18" s="101" t="s">
        <v>622</v>
      </c>
      <c r="Z18" s="99">
        <v>0.3</v>
      </c>
      <c r="AA18" s="95" t="s">
        <v>619</v>
      </c>
      <c r="AB18" s="16" t="s">
        <v>712</v>
      </c>
      <c r="AC18" s="93" t="s">
        <v>625</v>
      </c>
      <c r="AD18" s="117" t="s">
        <v>608</v>
      </c>
    </row>
    <row r="19" spans="1:30" ht="157.5" thickBot="1" x14ac:dyDescent="0.25">
      <c r="A19" s="161"/>
      <c r="B19" s="163"/>
      <c r="C19" s="30" t="s">
        <v>71</v>
      </c>
      <c r="D19" s="34" t="s">
        <v>70</v>
      </c>
      <c r="E19" s="34" t="s">
        <v>50</v>
      </c>
      <c r="F19" s="36" t="s">
        <v>476</v>
      </c>
      <c r="G19" s="36" t="s">
        <v>183</v>
      </c>
      <c r="H19" s="36" t="s">
        <v>119</v>
      </c>
      <c r="I19" s="36" t="s">
        <v>303</v>
      </c>
      <c r="J19" s="36" t="s">
        <v>223</v>
      </c>
      <c r="K19" s="55"/>
      <c r="L19" s="56" t="s">
        <v>3</v>
      </c>
      <c r="M19" s="57" t="s">
        <v>3</v>
      </c>
      <c r="N19" s="36" t="s">
        <v>117</v>
      </c>
      <c r="O19" s="23" t="s">
        <v>407</v>
      </c>
      <c r="P19" s="24"/>
      <c r="Q19" s="25"/>
      <c r="R19" s="23" t="s">
        <v>407</v>
      </c>
      <c r="S19" s="24"/>
      <c r="T19" s="25"/>
      <c r="U19" s="23">
        <v>1</v>
      </c>
      <c r="V19" s="67"/>
      <c r="W19" s="72">
        <f t="shared" si="0"/>
        <v>0</v>
      </c>
      <c r="X19" s="73" t="s">
        <v>407</v>
      </c>
      <c r="Y19" s="108" t="s">
        <v>624</v>
      </c>
      <c r="Z19" s="99">
        <v>0.3</v>
      </c>
      <c r="AA19" s="95" t="s">
        <v>619</v>
      </c>
      <c r="AB19" s="16" t="s">
        <v>713</v>
      </c>
      <c r="AC19" s="110" t="s">
        <v>626</v>
      </c>
      <c r="AD19" s="117" t="s">
        <v>608</v>
      </c>
    </row>
    <row r="20" spans="1:30" ht="201.75" customHeight="1" x14ac:dyDescent="0.2">
      <c r="A20" s="160" t="s">
        <v>99</v>
      </c>
      <c r="B20" s="162" t="s">
        <v>435</v>
      </c>
      <c r="C20" s="44" t="s">
        <v>436</v>
      </c>
      <c r="D20" s="45" t="s">
        <v>47</v>
      </c>
      <c r="E20" s="45" t="s">
        <v>51</v>
      </c>
      <c r="F20" s="45" t="s">
        <v>243</v>
      </c>
      <c r="G20" s="45" t="s">
        <v>161</v>
      </c>
      <c r="H20" s="45" t="s">
        <v>317</v>
      </c>
      <c r="I20" s="45" t="s">
        <v>242</v>
      </c>
      <c r="J20" s="45" t="s">
        <v>199</v>
      </c>
      <c r="K20" s="47" t="s">
        <v>3</v>
      </c>
      <c r="L20" s="48" t="s">
        <v>3</v>
      </c>
      <c r="M20" s="49" t="s">
        <v>3</v>
      </c>
      <c r="N20" s="45" t="s">
        <v>15</v>
      </c>
      <c r="O20" s="47" t="s">
        <v>359</v>
      </c>
      <c r="P20" s="50">
        <f>3/12</f>
        <v>0.25</v>
      </c>
      <c r="Q20" s="49" t="s">
        <v>345</v>
      </c>
      <c r="R20" s="47" t="s">
        <v>360</v>
      </c>
      <c r="S20" s="48" t="s">
        <v>361</v>
      </c>
      <c r="T20" s="58" t="s">
        <v>348</v>
      </c>
      <c r="U20" s="47">
        <v>1</v>
      </c>
      <c r="V20" s="68">
        <v>0.25</v>
      </c>
      <c r="W20" s="69">
        <f t="shared" si="0"/>
        <v>0.25</v>
      </c>
      <c r="X20" s="49" t="s">
        <v>477</v>
      </c>
      <c r="Y20" s="104" t="s">
        <v>587</v>
      </c>
      <c r="Z20" s="106">
        <v>0.5</v>
      </c>
      <c r="AA20" s="49" t="s">
        <v>345</v>
      </c>
      <c r="AB20" s="47" t="s">
        <v>591</v>
      </c>
      <c r="AC20" s="96" t="s">
        <v>589</v>
      </c>
      <c r="AD20" s="100" t="s">
        <v>588</v>
      </c>
    </row>
    <row r="21" spans="1:30" ht="119.25" customHeight="1" thickBot="1" x14ac:dyDescent="0.25">
      <c r="A21" s="161"/>
      <c r="B21" s="163"/>
      <c r="C21" s="29" t="s">
        <v>436</v>
      </c>
      <c r="D21" s="31" t="s">
        <v>47</v>
      </c>
      <c r="E21" s="31" t="s">
        <v>52</v>
      </c>
      <c r="F21" s="31" t="s">
        <v>123</v>
      </c>
      <c r="G21" s="31" t="s">
        <v>160</v>
      </c>
      <c r="H21" s="31" t="s">
        <v>152</v>
      </c>
      <c r="I21" s="32" t="s">
        <v>241</v>
      </c>
      <c r="J21" s="32" t="s">
        <v>478</v>
      </c>
      <c r="K21" s="38" t="s">
        <v>3</v>
      </c>
      <c r="L21" s="26" t="s">
        <v>3</v>
      </c>
      <c r="M21" s="39" t="s">
        <v>3</v>
      </c>
      <c r="N21" s="31" t="s">
        <v>7</v>
      </c>
      <c r="O21" s="16" t="s">
        <v>334</v>
      </c>
      <c r="P21" s="15" t="s">
        <v>333</v>
      </c>
      <c r="Q21" s="40" t="s">
        <v>479</v>
      </c>
      <c r="R21" s="16" t="s">
        <v>362</v>
      </c>
      <c r="S21" s="27" t="s">
        <v>479</v>
      </c>
      <c r="T21" s="19" t="s">
        <v>348</v>
      </c>
      <c r="U21" s="16">
        <v>1</v>
      </c>
      <c r="V21" s="66">
        <v>0.75</v>
      </c>
      <c r="W21" s="70">
        <f t="shared" si="0"/>
        <v>0.75</v>
      </c>
      <c r="X21" s="17" t="s">
        <v>418</v>
      </c>
      <c r="Y21" s="101" t="s">
        <v>675</v>
      </c>
      <c r="Z21" s="99">
        <v>0.66</v>
      </c>
      <c r="AA21" s="27" t="s">
        <v>479</v>
      </c>
      <c r="AB21" s="16" t="s">
        <v>362</v>
      </c>
      <c r="AC21" s="135" t="s">
        <v>676</v>
      </c>
      <c r="AD21" s="92" t="s">
        <v>566</v>
      </c>
    </row>
    <row r="22" spans="1:30" ht="123" customHeight="1" x14ac:dyDescent="0.2">
      <c r="A22" s="161"/>
      <c r="B22" s="163"/>
      <c r="C22" s="29" t="s">
        <v>436</v>
      </c>
      <c r="D22" s="31" t="s">
        <v>47</v>
      </c>
      <c r="E22" s="31" t="s">
        <v>53</v>
      </c>
      <c r="F22" s="31" t="s">
        <v>192</v>
      </c>
      <c r="G22" s="31" t="s">
        <v>162</v>
      </c>
      <c r="H22" s="31" t="s">
        <v>122</v>
      </c>
      <c r="I22" s="31" t="s">
        <v>12</v>
      </c>
      <c r="J22" s="31" t="s">
        <v>480</v>
      </c>
      <c r="K22" s="16" t="s">
        <v>3</v>
      </c>
      <c r="L22" s="15" t="s">
        <v>5</v>
      </c>
      <c r="M22" s="17" t="s">
        <v>5</v>
      </c>
      <c r="N22" s="31" t="s">
        <v>7</v>
      </c>
      <c r="O22" s="16" t="s">
        <v>481</v>
      </c>
      <c r="P22" s="18">
        <f>2/2</f>
        <v>1</v>
      </c>
      <c r="Q22" s="40" t="s">
        <v>445</v>
      </c>
      <c r="R22" s="16" t="s">
        <v>481</v>
      </c>
      <c r="S22" s="27" t="s">
        <v>445</v>
      </c>
      <c r="T22" s="17" t="s">
        <v>363</v>
      </c>
      <c r="U22" s="16">
        <v>1</v>
      </c>
      <c r="V22" s="66">
        <v>1</v>
      </c>
      <c r="W22" s="70">
        <f t="shared" si="0"/>
        <v>1</v>
      </c>
      <c r="X22" s="17" t="s">
        <v>482</v>
      </c>
      <c r="Y22" s="101" t="s">
        <v>551</v>
      </c>
      <c r="Z22" s="103"/>
      <c r="AA22" s="40"/>
      <c r="AB22" s="16" t="s">
        <v>551</v>
      </c>
      <c r="AC22" s="27"/>
      <c r="AD22" s="90" t="s">
        <v>561</v>
      </c>
    </row>
    <row r="23" spans="1:30" ht="103.5" customHeight="1" thickBot="1" x14ac:dyDescent="0.25">
      <c r="A23" s="161"/>
      <c r="B23" s="163"/>
      <c r="C23" s="29" t="s">
        <v>436</v>
      </c>
      <c r="D23" s="31" t="s">
        <v>47</v>
      </c>
      <c r="E23" s="31" t="s">
        <v>54</v>
      </c>
      <c r="F23" s="31" t="s">
        <v>249</v>
      </c>
      <c r="G23" s="31" t="s">
        <v>163</v>
      </c>
      <c r="H23" s="31" t="s">
        <v>250</v>
      </c>
      <c r="I23" s="31" t="s">
        <v>251</v>
      </c>
      <c r="J23" s="31" t="s">
        <v>483</v>
      </c>
      <c r="K23" s="16"/>
      <c r="L23" s="15" t="s">
        <v>3</v>
      </c>
      <c r="M23" s="17" t="s">
        <v>3</v>
      </c>
      <c r="N23" s="31" t="s">
        <v>7</v>
      </c>
      <c r="O23" s="16" t="s">
        <v>407</v>
      </c>
      <c r="P23" s="15"/>
      <c r="Q23" s="17"/>
      <c r="R23" s="16" t="s">
        <v>407</v>
      </c>
      <c r="S23" s="15"/>
      <c r="T23" s="17"/>
      <c r="U23" s="16">
        <v>1</v>
      </c>
      <c r="V23" s="66"/>
      <c r="W23" s="70">
        <f t="shared" si="0"/>
        <v>0</v>
      </c>
      <c r="X23" s="17" t="s">
        <v>407</v>
      </c>
      <c r="Y23" s="101" t="s">
        <v>678</v>
      </c>
      <c r="Z23" s="103">
        <f>1/2</f>
        <v>0.5</v>
      </c>
      <c r="AA23" s="102" t="s">
        <v>568</v>
      </c>
      <c r="AB23" s="16" t="s">
        <v>680</v>
      </c>
      <c r="AC23" s="93" t="s">
        <v>681</v>
      </c>
      <c r="AD23" s="117" t="s">
        <v>679</v>
      </c>
    </row>
    <row r="24" spans="1:30" ht="105.75" customHeight="1" x14ac:dyDescent="0.2">
      <c r="A24" s="161"/>
      <c r="B24" s="163"/>
      <c r="C24" s="29" t="s">
        <v>436</v>
      </c>
      <c r="D24" s="31" t="s">
        <v>47</v>
      </c>
      <c r="E24" s="31" t="s">
        <v>55</v>
      </c>
      <c r="F24" s="31" t="s">
        <v>240</v>
      </c>
      <c r="G24" s="31" t="s">
        <v>164</v>
      </c>
      <c r="H24" s="31" t="s">
        <v>124</v>
      </c>
      <c r="I24" s="31" t="s">
        <v>252</v>
      </c>
      <c r="J24" s="31" t="s">
        <v>187</v>
      </c>
      <c r="K24" s="38" t="s">
        <v>3</v>
      </c>
      <c r="L24" s="26" t="s">
        <v>8</v>
      </c>
      <c r="M24" s="39"/>
      <c r="N24" s="31" t="s">
        <v>7</v>
      </c>
      <c r="O24" s="16" t="s">
        <v>484</v>
      </c>
      <c r="P24" s="18">
        <f>3/3</f>
        <v>1</v>
      </c>
      <c r="Q24" s="17" t="s">
        <v>485</v>
      </c>
      <c r="R24" s="16" t="s">
        <v>486</v>
      </c>
      <c r="S24" s="15" t="s">
        <v>485</v>
      </c>
      <c r="T24" s="17" t="s">
        <v>363</v>
      </c>
      <c r="U24" s="16">
        <v>1</v>
      </c>
      <c r="V24" s="66">
        <v>1</v>
      </c>
      <c r="W24" s="70">
        <f t="shared" si="0"/>
        <v>1</v>
      </c>
      <c r="X24" s="74" t="s">
        <v>487</v>
      </c>
      <c r="Y24" s="101" t="s">
        <v>567</v>
      </c>
      <c r="Z24" s="103">
        <v>1</v>
      </c>
      <c r="AA24" s="102" t="s">
        <v>569</v>
      </c>
      <c r="AB24" s="16" t="s">
        <v>567</v>
      </c>
      <c r="AC24" s="93" t="s">
        <v>677</v>
      </c>
      <c r="AD24" s="90" t="s">
        <v>561</v>
      </c>
    </row>
    <row r="25" spans="1:30" ht="107.25" customHeight="1" x14ac:dyDescent="0.2">
      <c r="A25" s="161"/>
      <c r="B25" s="163"/>
      <c r="C25" s="29" t="s">
        <v>436</v>
      </c>
      <c r="D25" s="31" t="s">
        <v>48</v>
      </c>
      <c r="E25" s="31" t="s">
        <v>56</v>
      </c>
      <c r="F25" s="31" t="s">
        <v>221</v>
      </c>
      <c r="G25" s="31" t="s">
        <v>193</v>
      </c>
      <c r="H25" s="31" t="s">
        <v>125</v>
      </c>
      <c r="I25" s="31" t="s">
        <v>286</v>
      </c>
      <c r="J25" s="31" t="s">
        <v>189</v>
      </c>
      <c r="K25" s="38" t="s">
        <v>3</v>
      </c>
      <c r="L25" s="26" t="s">
        <v>3</v>
      </c>
      <c r="M25" s="39" t="s">
        <v>3</v>
      </c>
      <c r="N25" s="31" t="s">
        <v>13</v>
      </c>
      <c r="O25" s="21" t="s">
        <v>338</v>
      </c>
      <c r="P25" s="22" t="s">
        <v>488</v>
      </c>
      <c r="Q25" s="37" t="s">
        <v>339</v>
      </c>
      <c r="R25" s="16" t="s">
        <v>489</v>
      </c>
      <c r="S25" s="27" t="s">
        <v>364</v>
      </c>
      <c r="T25" s="19" t="s">
        <v>348</v>
      </c>
      <c r="U25" s="16">
        <v>1</v>
      </c>
      <c r="V25" s="66">
        <v>0.33</v>
      </c>
      <c r="W25" s="70">
        <f t="shared" si="0"/>
        <v>0.33</v>
      </c>
      <c r="X25" s="17" t="s">
        <v>490</v>
      </c>
      <c r="Y25" s="98" t="s">
        <v>573</v>
      </c>
      <c r="Z25" s="114" t="s">
        <v>574</v>
      </c>
      <c r="AA25" s="37" t="s">
        <v>339</v>
      </c>
      <c r="AB25" s="16" t="s">
        <v>578</v>
      </c>
      <c r="AC25" s="93" t="s">
        <v>579</v>
      </c>
      <c r="AD25" s="92" t="s">
        <v>561</v>
      </c>
    </row>
    <row r="26" spans="1:30" ht="149.25" customHeight="1" x14ac:dyDescent="0.2">
      <c r="A26" s="161"/>
      <c r="B26" s="163"/>
      <c r="C26" s="29" t="s">
        <v>436</v>
      </c>
      <c r="D26" s="31" t="s">
        <v>48</v>
      </c>
      <c r="E26" s="31" t="s">
        <v>57</v>
      </c>
      <c r="F26" s="31" t="s">
        <v>239</v>
      </c>
      <c r="G26" s="31" t="s">
        <v>190</v>
      </c>
      <c r="H26" s="31" t="s">
        <v>191</v>
      </c>
      <c r="I26" s="31" t="s">
        <v>314</v>
      </c>
      <c r="J26" s="31" t="s">
        <v>225</v>
      </c>
      <c r="K26" s="16" t="s">
        <v>3</v>
      </c>
      <c r="L26" s="15" t="s">
        <v>3</v>
      </c>
      <c r="M26" s="17" t="s">
        <v>3</v>
      </c>
      <c r="N26" s="31" t="s">
        <v>13</v>
      </c>
      <c r="O26" s="21" t="s">
        <v>340</v>
      </c>
      <c r="P26" s="20">
        <v>1</v>
      </c>
      <c r="Q26" s="37" t="s">
        <v>491</v>
      </c>
      <c r="R26" s="21" t="s">
        <v>366</v>
      </c>
      <c r="S26" s="15" t="s">
        <v>365</v>
      </c>
      <c r="T26" s="19" t="s">
        <v>348</v>
      </c>
      <c r="U26" s="16">
        <v>1</v>
      </c>
      <c r="V26" s="66">
        <v>0.33</v>
      </c>
      <c r="W26" s="70">
        <f t="shared" si="0"/>
        <v>0.33</v>
      </c>
      <c r="X26" s="17" t="s">
        <v>582</v>
      </c>
      <c r="Y26" s="98" t="s">
        <v>575</v>
      </c>
      <c r="Z26" s="99">
        <v>1</v>
      </c>
      <c r="AA26" s="37" t="s">
        <v>581</v>
      </c>
      <c r="AB26" s="21" t="s">
        <v>583</v>
      </c>
      <c r="AC26" s="93" t="s">
        <v>580</v>
      </c>
      <c r="AD26" s="92" t="s">
        <v>566</v>
      </c>
    </row>
    <row r="27" spans="1:30" ht="135" customHeight="1" x14ac:dyDescent="0.2">
      <c r="A27" s="161"/>
      <c r="B27" s="163"/>
      <c r="C27" s="29" t="s">
        <v>436</v>
      </c>
      <c r="D27" s="31" t="s">
        <v>48</v>
      </c>
      <c r="E27" s="31" t="s">
        <v>258</v>
      </c>
      <c r="F27" s="31" t="s">
        <v>316</v>
      </c>
      <c r="G27" s="31" t="s">
        <v>492</v>
      </c>
      <c r="H27" s="31" t="s">
        <v>287</v>
      </c>
      <c r="I27" s="35" t="s">
        <v>288</v>
      </c>
      <c r="J27" s="31" t="s">
        <v>289</v>
      </c>
      <c r="K27" s="16" t="s">
        <v>3</v>
      </c>
      <c r="L27" s="15" t="s">
        <v>3</v>
      </c>
      <c r="M27" s="17" t="s">
        <v>3</v>
      </c>
      <c r="N27" s="31" t="s">
        <v>13</v>
      </c>
      <c r="O27" s="21" t="s">
        <v>341</v>
      </c>
      <c r="P27" s="22" t="s">
        <v>347</v>
      </c>
      <c r="Q27" s="37" t="s">
        <v>342</v>
      </c>
      <c r="R27" s="16" t="s">
        <v>367</v>
      </c>
      <c r="S27" s="15" t="s">
        <v>368</v>
      </c>
      <c r="T27" s="19" t="s">
        <v>348</v>
      </c>
      <c r="U27" s="16">
        <v>1</v>
      </c>
      <c r="V27" s="66">
        <v>0.3</v>
      </c>
      <c r="W27" s="70">
        <f t="shared" si="0"/>
        <v>0.3</v>
      </c>
      <c r="X27" s="39" t="s">
        <v>416</v>
      </c>
      <c r="Y27" s="21" t="s">
        <v>576</v>
      </c>
      <c r="Z27" s="115" t="s">
        <v>577</v>
      </c>
      <c r="AA27" s="37" t="s">
        <v>342</v>
      </c>
      <c r="AB27" s="16" t="s">
        <v>585</v>
      </c>
      <c r="AC27" s="93" t="s">
        <v>586</v>
      </c>
      <c r="AD27" s="92" t="s">
        <v>584</v>
      </c>
    </row>
    <row r="28" spans="1:30" ht="102" customHeight="1" x14ac:dyDescent="0.2">
      <c r="A28" s="161"/>
      <c r="B28" s="163"/>
      <c r="C28" s="29" t="s">
        <v>436</v>
      </c>
      <c r="D28" s="31" t="s">
        <v>48</v>
      </c>
      <c r="E28" s="31" t="s">
        <v>58</v>
      </c>
      <c r="F28" s="31" t="s">
        <v>103</v>
      </c>
      <c r="G28" s="31" t="s">
        <v>165</v>
      </c>
      <c r="H28" s="31" t="s">
        <v>126</v>
      </c>
      <c r="I28" s="31" t="s">
        <v>238</v>
      </c>
      <c r="J28" s="31" t="s">
        <v>200</v>
      </c>
      <c r="K28" s="122" t="s">
        <v>3</v>
      </c>
      <c r="L28" s="123" t="s">
        <v>3</v>
      </c>
      <c r="M28" s="124" t="s">
        <v>3</v>
      </c>
      <c r="N28" s="31" t="s">
        <v>14</v>
      </c>
      <c r="O28" s="16" t="s">
        <v>493</v>
      </c>
      <c r="P28" s="15" t="s">
        <v>374</v>
      </c>
      <c r="Q28" s="17" t="s">
        <v>374</v>
      </c>
      <c r="R28" s="16" t="s">
        <v>375</v>
      </c>
      <c r="S28" s="15" t="s">
        <v>374</v>
      </c>
      <c r="T28" s="17"/>
      <c r="U28" s="16">
        <v>1</v>
      </c>
      <c r="V28" s="66">
        <v>0</v>
      </c>
      <c r="W28" s="70">
        <f t="shared" si="0"/>
        <v>0</v>
      </c>
      <c r="X28" s="39" t="s">
        <v>417</v>
      </c>
      <c r="Y28" s="101" t="s">
        <v>628</v>
      </c>
      <c r="Z28" s="99">
        <v>1</v>
      </c>
      <c r="AA28" s="129" t="s">
        <v>627</v>
      </c>
      <c r="AB28" s="16" t="s">
        <v>629</v>
      </c>
      <c r="AC28" s="93" t="s">
        <v>630</v>
      </c>
      <c r="AD28" s="117" t="s">
        <v>605</v>
      </c>
    </row>
    <row r="29" spans="1:30" ht="101.25" customHeight="1" x14ac:dyDescent="0.2">
      <c r="A29" s="161"/>
      <c r="B29" s="163"/>
      <c r="C29" s="29" t="s">
        <v>436</v>
      </c>
      <c r="D29" s="31" t="s">
        <v>48</v>
      </c>
      <c r="E29" s="31" t="s">
        <v>59</v>
      </c>
      <c r="F29" s="31" t="s">
        <v>104</v>
      </c>
      <c r="G29" s="31" t="s">
        <v>494</v>
      </c>
      <c r="H29" s="31" t="s">
        <v>127</v>
      </c>
      <c r="I29" s="31" t="s">
        <v>128</v>
      </c>
      <c r="J29" s="31" t="s">
        <v>205</v>
      </c>
      <c r="K29" s="38"/>
      <c r="L29" s="26" t="s">
        <v>5</v>
      </c>
      <c r="M29" s="39" t="s">
        <v>8</v>
      </c>
      <c r="N29" s="31" t="s">
        <v>60</v>
      </c>
      <c r="O29" s="16" t="s">
        <v>406</v>
      </c>
      <c r="P29" s="15"/>
      <c r="Q29" s="17"/>
      <c r="R29" s="16" t="s">
        <v>406</v>
      </c>
      <c r="S29" s="15"/>
      <c r="T29" s="17"/>
      <c r="U29" s="16">
        <v>1</v>
      </c>
      <c r="V29" s="66">
        <v>0</v>
      </c>
      <c r="W29" s="70">
        <f t="shared" si="0"/>
        <v>0</v>
      </c>
      <c r="X29" s="17" t="s">
        <v>406</v>
      </c>
      <c r="Y29" s="101" t="s">
        <v>406</v>
      </c>
      <c r="Z29" s="107"/>
      <c r="AA29" s="17"/>
      <c r="AB29" s="16" t="s">
        <v>406</v>
      </c>
      <c r="AC29" s="15"/>
      <c r="AD29" s="117" t="s">
        <v>709</v>
      </c>
    </row>
    <row r="30" spans="1:30" ht="79.5" customHeight="1" x14ac:dyDescent="0.2">
      <c r="A30" s="161"/>
      <c r="B30" s="163"/>
      <c r="C30" s="29" t="s">
        <v>436</v>
      </c>
      <c r="D30" s="31" t="s">
        <v>48</v>
      </c>
      <c r="E30" s="31" t="s">
        <v>62</v>
      </c>
      <c r="F30" s="31" t="s">
        <v>105</v>
      </c>
      <c r="G30" s="31" t="s">
        <v>166</v>
      </c>
      <c r="H30" s="31" t="s">
        <v>495</v>
      </c>
      <c r="I30" s="31" t="s">
        <v>496</v>
      </c>
      <c r="J30" s="31" t="s">
        <v>206</v>
      </c>
      <c r="K30" s="38"/>
      <c r="L30" s="26"/>
      <c r="M30" s="39" t="s">
        <v>3</v>
      </c>
      <c r="N30" s="31" t="s">
        <v>61</v>
      </c>
      <c r="O30" s="16" t="s">
        <v>406</v>
      </c>
      <c r="P30" s="15"/>
      <c r="Q30" s="17"/>
      <c r="R30" s="16" t="s">
        <v>406</v>
      </c>
      <c r="S30" s="15"/>
      <c r="T30" s="17"/>
      <c r="U30" s="16">
        <v>1</v>
      </c>
      <c r="V30" s="66"/>
      <c r="W30" s="70">
        <f t="shared" si="0"/>
        <v>0</v>
      </c>
      <c r="X30" s="17" t="s">
        <v>406</v>
      </c>
      <c r="Y30" s="101" t="s">
        <v>406</v>
      </c>
      <c r="Z30" s="107"/>
      <c r="AA30" s="17"/>
      <c r="AB30" s="16" t="s">
        <v>406</v>
      </c>
      <c r="AC30" s="15"/>
      <c r="AD30" s="117" t="s">
        <v>709</v>
      </c>
    </row>
    <row r="31" spans="1:30" ht="86.25" customHeight="1" x14ac:dyDescent="0.2">
      <c r="A31" s="161"/>
      <c r="B31" s="163"/>
      <c r="C31" s="29" t="s">
        <v>436</v>
      </c>
      <c r="D31" s="31" t="s">
        <v>48</v>
      </c>
      <c r="E31" s="31" t="s">
        <v>63</v>
      </c>
      <c r="F31" s="31" t="s">
        <v>253</v>
      </c>
      <c r="G31" s="31" t="s">
        <v>255</v>
      </c>
      <c r="H31" s="31" t="s">
        <v>256</v>
      </c>
      <c r="I31" s="31" t="s">
        <v>254</v>
      </c>
      <c r="J31" s="31" t="s">
        <v>207</v>
      </c>
      <c r="K31" s="38"/>
      <c r="L31" s="15"/>
      <c r="M31" s="17" t="s">
        <v>3</v>
      </c>
      <c r="N31" s="31" t="s">
        <v>497</v>
      </c>
      <c r="O31" s="16" t="s">
        <v>406</v>
      </c>
      <c r="P31" s="15"/>
      <c r="Q31" s="17"/>
      <c r="R31" s="16" t="s">
        <v>406</v>
      </c>
      <c r="S31" s="15"/>
      <c r="T31" s="17"/>
      <c r="U31" s="16">
        <v>1</v>
      </c>
      <c r="V31" s="66">
        <v>0</v>
      </c>
      <c r="W31" s="70">
        <f t="shared" si="0"/>
        <v>0</v>
      </c>
      <c r="X31" s="17" t="s">
        <v>406</v>
      </c>
      <c r="Y31" s="101" t="s">
        <v>406</v>
      </c>
      <c r="Z31" s="107"/>
      <c r="AA31" s="17"/>
      <c r="AB31" s="16" t="s">
        <v>406</v>
      </c>
      <c r="AC31" s="15"/>
      <c r="AD31" s="117" t="s">
        <v>709</v>
      </c>
    </row>
    <row r="32" spans="1:30" ht="72.75" customHeight="1" thickBot="1" x14ac:dyDescent="0.25">
      <c r="A32" s="161"/>
      <c r="B32" s="163"/>
      <c r="C32" s="59" t="s">
        <v>436</v>
      </c>
      <c r="D32" s="34" t="s">
        <v>72</v>
      </c>
      <c r="E32" s="34" t="s">
        <v>64</v>
      </c>
      <c r="F32" s="34" t="s">
        <v>73</v>
      </c>
      <c r="G32" s="60" t="s">
        <v>167</v>
      </c>
      <c r="H32" s="60" t="s">
        <v>129</v>
      </c>
      <c r="I32" s="60" t="s">
        <v>237</v>
      </c>
      <c r="J32" s="34" t="s">
        <v>208</v>
      </c>
      <c r="K32" s="125" t="s">
        <v>3</v>
      </c>
      <c r="L32" s="126" t="s">
        <v>3</v>
      </c>
      <c r="M32" s="127" t="s">
        <v>3</v>
      </c>
      <c r="N32" s="60" t="s">
        <v>65</v>
      </c>
      <c r="O32" s="23" t="s">
        <v>383</v>
      </c>
      <c r="P32" s="41">
        <f>3/12</f>
        <v>0.25</v>
      </c>
      <c r="Q32" s="61" t="s">
        <v>376</v>
      </c>
      <c r="R32" s="23" t="s">
        <v>377</v>
      </c>
      <c r="S32" s="62" t="s">
        <v>376</v>
      </c>
      <c r="T32" s="51" t="s">
        <v>348</v>
      </c>
      <c r="U32" s="23">
        <v>1</v>
      </c>
      <c r="V32" s="67">
        <v>0.25</v>
      </c>
      <c r="W32" s="72">
        <f t="shared" si="0"/>
        <v>0.25</v>
      </c>
      <c r="X32" s="73" t="s">
        <v>437</v>
      </c>
      <c r="Y32" s="108" t="s">
        <v>631</v>
      </c>
      <c r="Z32" s="111">
        <v>0.17</v>
      </c>
      <c r="AA32" s="112" t="s">
        <v>601</v>
      </c>
      <c r="AB32" s="23" t="s">
        <v>666</v>
      </c>
      <c r="AC32" s="110" t="s">
        <v>602</v>
      </c>
      <c r="AD32" s="128" t="s">
        <v>588</v>
      </c>
    </row>
    <row r="33" spans="1:32" ht="110.25" customHeight="1" thickBot="1" x14ac:dyDescent="0.25">
      <c r="A33" s="160" t="s">
        <v>498</v>
      </c>
      <c r="B33" s="162" t="s">
        <v>96</v>
      </c>
      <c r="C33" s="44" t="s">
        <v>438</v>
      </c>
      <c r="D33" s="45" t="s">
        <v>16</v>
      </c>
      <c r="E33" s="45" t="s">
        <v>66</v>
      </c>
      <c r="F33" s="45" t="s">
        <v>106</v>
      </c>
      <c r="G33" s="45" t="s">
        <v>499</v>
      </c>
      <c r="H33" s="45" t="s">
        <v>130</v>
      </c>
      <c r="I33" s="45" t="s">
        <v>236</v>
      </c>
      <c r="J33" s="45" t="s">
        <v>202</v>
      </c>
      <c r="K33" s="119" t="s">
        <v>3</v>
      </c>
      <c r="L33" s="113" t="s">
        <v>3</v>
      </c>
      <c r="M33" s="90" t="s">
        <v>3</v>
      </c>
      <c r="N33" s="45" t="s">
        <v>74</v>
      </c>
      <c r="O33" s="47" t="s">
        <v>500</v>
      </c>
      <c r="P33" s="50">
        <f>16/4</f>
        <v>4</v>
      </c>
      <c r="Q33" s="54" t="s">
        <v>378</v>
      </c>
      <c r="R33" s="47" t="s">
        <v>380</v>
      </c>
      <c r="S33" s="63" t="s">
        <v>378</v>
      </c>
      <c r="T33" s="58" t="s">
        <v>348</v>
      </c>
      <c r="U33" s="47">
        <v>1</v>
      </c>
      <c r="V33" s="68">
        <v>0.36</v>
      </c>
      <c r="W33" s="69">
        <f t="shared" si="0"/>
        <v>0.36</v>
      </c>
      <c r="X33" s="49" t="s">
        <v>431</v>
      </c>
      <c r="Y33" s="104" t="s">
        <v>632</v>
      </c>
      <c r="Z33" s="106">
        <v>1</v>
      </c>
      <c r="AA33" s="95" t="s">
        <v>633</v>
      </c>
      <c r="AB33" s="23" t="s">
        <v>634</v>
      </c>
      <c r="AC33" s="96" t="s">
        <v>637</v>
      </c>
      <c r="AD33" s="100" t="s">
        <v>566</v>
      </c>
    </row>
    <row r="34" spans="1:32" ht="202.5" customHeight="1" x14ac:dyDescent="0.2">
      <c r="A34" s="161"/>
      <c r="B34" s="163"/>
      <c r="C34" s="29" t="s">
        <v>438</v>
      </c>
      <c r="D34" s="31" t="s">
        <v>17</v>
      </c>
      <c r="E34" s="31" t="s">
        <v>67</v>
      </c>
      <c r="F34" s="31" t="s">
        <v>107</v>
      </c>
      <c r="G34" s="31" t="s">
        <v>168</v>
      </c>
      <c r="H34" s="31" t="s">
        <v>305</v>
      </c>
      <c r="I34" s="31" t="s">
        <v>304</v>
      </c>
      <c r="J34" s="31" t="s">
        <v>201</v>
      </c>
      <c r="K34" s="120" t="s">
        <v>3</v>
      </c>
      <c r="L34" s="107" t="s">
        <v>3</v>
      </c>
      <c r="M34" s="117" t="s">
        <v>3</v>
      </c>
      <c r="N34" s="31" t="s">
        <v>74</v>
      </c>
      <c r="O34" s="16" t="s">
        <v>501</v>
      </c>
      <c r="P34" s="18">
        <f>78 / 91</f>
        <v>0.8571428571428571</v>
      </c>
      <c r="Q34" s="40" t="s">
        <v>379</v>
      </c>
      <c r="R34" s="16" t="s">
        <v>381</v>
      </c>
      <c r="S34" s="15" t="s">
        <v>502</v>
      </c>
      <c r="T34" s="19" t="s">
        <v>348</v>
      </c>
      <c r="U34" s="16">
        <v>1</v>
      </c>
      <c r="V34" s="66">
        <v>0.33</v>
      </c>
      <c r="W34" s="70">
        <f t="shared" si="0"/>
        <v>0.33</v>
      </c>
      <c r="X34" s="39" t="s">
        <v>419</v>
      </c>
      <c r="Y34" s="101" t="s">
        <v>635</v>
      </c>
      <c r="Z34" s="103">
        <v>0.8</v>
      </c>
      <c r="AA34" s="40" t="s">
        <v>636</v>
      </c>
      <c r="AB34" s="21" t="s">
        <v>638</v>
      </c>
      <c r="AC34" s="93" t="s">
        <v>639</v>
      </c>
      <c r="AD34" s="136" t="s">
        <v>642</v>
      </c>
    </row>
    <row r="35" spans="1:32" ht="126.75" customHeight="1" x14ac:dyDescent="0.2">
      <c r="A35" s="161"/>
      <c r="B35" s="163"/>
      <c r="C35" s="29" t="s">
        <v>438</v>
      </c>
      <c r="D35" s="31" t="s">
        <v>18</v>
      </c>
      <c r="E35" s="31" t="s">
        <v>259</v>
      </c>
      <c r="F35" s="31" t="s">
        <v>503</v>
      </c>
      <c r="G35" s="31" t="s">
        <v>169</v>
      </c>
      <c r="H35" s="31" t="s">
        <v>234</v>
      </c>
      <c r="I35" s="31" t="s">
        <v>131</v>
      </c>
      <c r="J35" s="31" t="s">
        <v>504</v>
      </c>
      <c r="K35" s="120" t="s">
        <v>3</v>
      </c>
      <c r="L35" s="107" t="s">
        <v>3</v>
      </c>
      <c r="M35" s="117" t="s">
        <v>3</v>
      </c>
      <c r="N35" s="31" t="s">
        <v>74</v>
      </c>
      <c r="O35" s="16" t="s">
        <v>370</v>
      </c>
      <c r="P35" s="18">
        <f>5/24</f>
        <v>0.20833333333333334</v>
      </c>
      <c r="Q35" s="40" t="s">
        <v>382</v>
      </c>
      <c r="R35" s="16" t="s">
        <v>505</v>
      </c>
      <c r="S35" s="15" t="s">
        <v>382</v>
      </c>
      <c r="T35" s="19" t="s">
        <v>348</v>
      </c>
      <c r="U35" s="16">
        <v>1</v>
      </c>
      <c r="V35" s="66">
        <v>0.24</v>
      </c>
      <c r="W35" s="70">
        <f t="shared" si="0"/>
        <v>0.24</v>
      </c>
      <c r="X35" s="39" t="s">
        <v>420</v>
      </c>
      <c r="Y35" s="101" t="s">
        <v>641</v>
      </c>
      <c r="Z35" s="103">
        <v>0.45</v>
      </c>
      <c r="AA35" s="102" t="s">
        <v>640</v>
      </c>
      <c r="AB35" s="16" t="s">
        <v>643</v>
      </c>
      <c r="AC35" s="93" t="s">
        <v>644</v>
      </c>
      <c r="AD35" s="92" t="s">
        <v>566</v>
      </c>
    </row>
    <row r="36" spans="1:32" ht="169.5" customHeight="1" x14ac:dyDescent="0.2">
      <c r="A36" s="161"/>
      <c r="B36" s="163"/>
      <c r="C36" s="29" t="s">
        <v>438</v>
      </c>
      <c r="D36" s="31" t="s">
        <v>19</v>
      </c>
      <c r="E36" s="31" t="s">
        <v>260</v>
      </c>
      <c r="F36" s="31" t="s">
        <v>108</v>
      </c>
      <c r="G36" s="31" t="s">
        <v>170</v>
      </c>
      <c r="H36" s="31" t="s">
        <v>235</v>
      </c>
      <c r="I36" s="31" t="s">
        <v>112</v>
      </c>
      <c r="J36" s="31" t="s">
        <v>203</v>
      </c>
      <c r="K36" s="120" t="s">
        <v>3</v>
      </c>
      <c r="L36" s="107" t="s">
        <v>3</v>
      </c>
      <c r="M36" s="117" t="s">
        <v>3</v>
      </c>
      <c r="N36" s="31" t="s">
        <v>74</v>
      </c>
      <c r="O36" s="16" t="s">
        <v>371</v>
      </c>
      <c r="P36" s="15" t="s">
        <v>387</v>
      </c>
      <c r="Q36" s="40" t="s">
        <v>384</v>
      </c>
      <c r="R36" s="16" t="s">
        <v>386</v>
      </c>
      <c r="S36" s="15" t="s">
        <v>385</v>
      </c>
      <c r="T36" s="19" t="s">
        <v>348</v>
      </c>
      <c r="U36" s="16">
        <v>1</v>
      </c>
      <c r="V36" s="66">
        <v>0.33</v>
      </c>
      <c r="W36" s="70">
        <f t="shared" si="0"/>
        <v>0.33</v>
      </c>
      <c r="X36" s="17" t="s">
        <v>421</v>
      </c>
      <c r="Y36" s="101" t="s">
        <v>645</v>
      </c>
      <c r="Z36" s="99">
        <v>1</v>
      </c>
      <c r="AA36" s="129" t="s">
        <v>646</v>
      </c>
      <c r="AB36" s="16" t="s">
        <v>647</v>
      </c>
      <c r="AC36" s="93" t="s">
        <v>648</v>
      </c>
      <c r="AD36" s="92" t="s">
        <v>566</v>
      </c>
    </row>
    <row r="37" spans="1:32" ht="123" customHeight="1" x14ac:dyDescent="0.2">
      <c r="A37" s="161"/>
      <c r="B37" s="163"/>
      <c r="C37" s="29" t="s">
        <v>438</v>
      </c>
      <c r="D37" s="31" t="s">
        <v>20</v>
      </c>
      <c r="E37" s="31" t="s">
        <v>75</v>
      </c>
      <c r="F37" s="31" t="s">
        <v>185</v>
      </c>
      <c r="G37" s="31" t="s">
        <v>171</v>
      </c>
      <c r="H37" s="31" t="s">
        <v>132</v>
      </c>
      <c r="I37" s="31" t="s">
        <v>133</v>
      </c>
      <c r="J37" s="31" t="s">
        <v>204</v>
      </c>
      <c r="K37" s="120" t="s">
        <v>3</v>
      </c>
      <c r="L37" s="107" t="s">
        <v>3</v>
      </c>
      <c r="M37" s="117" t="s">
        <v>3</v>
      </c>
      <c r="N37" s="31" t="s">
        <v>74</v>
      </c>
      <c r="O37" s="16" t="s">
        <v>506</v>
      </c>
      <c r="P37" s="15" t="s">
        <v>507</v>
      </c>
      <c r="Q37" s="40" t="s">
        <v>389</v>
      </c>
      <c r="R37" s="16" t="s">
        <v>390</v>
      </c>
      <c r="S37" s="27" t="s">
        <v>389</v>
      </c>
      <c r="T37" s="19" t="s">
        <v>348</v>
      </c>
      <c r="U37" s="16">
        <v>1</v>
      </c>
      <c r="V37" s="66">
        <v>0.33</v>
      </c>
      <c r="W37" s="70">
        <f t="shared" si="0"/>
        <v>0.33</v>
      </c>
      <c r="X37" s="17" t="s">
        <v>422</v>
      </c>
      <c r="Y37" s="101" t="s">
        <v>649</v>
      </c>
      <c r="Z37" s="99">
        <v>0.96</v>
      </c>
      <c r="AA37" s="133" t="s">
        <v>650</v>
      </c>
      <c r="AB37" s="16" t="s">
        <v>651</v>
      </c>
      <c r="AC37" s="93" t="s">
        <v>653</v>
      </c>
      <c r="AD37" s="92" t="s">
        <v>652</v>
      </c>
    </row>
    <row r="38" spans="1:32" ht="87" customHeight="1" thickBot="1" x14ac:dyDescent="0.25">
      <c r="A38" s="166"/>
      <c r="B38" s="165"/>
      <c r="C38" s="30" t="s">
        <v>438</v>
      </c>
      <c r="D38" s="34" t="s">
        <v>20</v>
      </c>
      <c r="E38" s="34" t="s">
        <v>76</v>
      </c>
      <c r="F38" s="34" t="s">
        <v>113</v>
      </c>
      <c r="G38" s="34" t="s">
        <v>172</v>
      </c>
      <c r="H38" s="34" t="s">
        <v>134</v>
      </c>
      <c r="I38" s="34" t="s">
        <v>80</v>
      </c>
      <c r="J38" s="34" t="s">
        <v>508</v>
      </c>
      <c r="K38" s="23" t="s">
        <v>8</v>
      </c>
      <c r="L38" s="24" t="s">
        <v>8</v>
      </c>
      <c r="M38" s="25" t="s">
        <v>3</v>
      </c>
      <c r="N38" s="34" t="s">
        <v>21</v>
      </c>
      <c r="O38" s="23" t="s">
        <v>372</v>
      </c>
      <c r="P38" s="24" t="s">
        <v>374</v>
      </c>
      <c r="Q38" s="25" t="s">
        <v>374</v>
      </c>
      <c r="R38" s="23" t="s">
        <v>394</v>
      </c>
      <c r="S38" s="24" t="s">
        <v>374</v>
      </c>
      <c r="T38" s="25"/>
      <c r="U38" s="23">
        <v>1</v>
      </c>
      <c r="V38" s="67">
        <v>0</v>
      </c>
      <c r="W38" s="72">
        <f t="shared" si="0"/>
        <v>0</v>
      </c>
      <c r="X38" s="73" t="s">
        <v>509</v>
      </c>
      <c r="Y38" s="108" t="s">
        <v>654</v>
      </c>
      <c r="Z38" s="116">
        <v>1</v>
      </c>
      <c r="AA38" s="112" t="s">
        <v>655</v>
      </c>
      <c r="AB38" s="23" t="s">
        <v>657</v>
      </c>
      <c r="AC38" s="110" t="s">
        <v>656</v>
      </c>
      <c r="AD38" s="91" t="s">
        <v>565</v>
      </c>
    </row>
    <row r="39" spans="1:32" ht="85.5" customHeight="1" x14ac:dyDescent="0.2">
      <c r="A39" s="160" t="s">
        <v>439</v>
      </c>
      <c r="B39" s="174" t="s">
        <v>440</v>
      </c>
      <c r="C39" s="44" t="s">
        <v>22</v>
      </c>
      <c r="D39" s="45" t="s">
        <v>82</v>
      </c>
      <c r="E39" s="45" t="s">
        <v>77</v>
      </c>
      <c r="F39" s="45" t="s">
        <v>510</v>
      </c>
      <c r="G39" s="45" t="s">
        <v>511</v>
      </c>
      <c r="H39" s="45" t="s">
        <v>135</v>
      </c>
      <c r="I39" s="45" t="s">
        <v>512</v>
      </c>
      <c r="J39" s="45" t="s">
        <v>513</v>
      </c>
      <c r="K39" s="47" t="s">
        <v>3</v>
      </c>
      <c r="L39" s="48" t="s">
        <v>3</v>
      </c>
      <c r="M39" s="49" t="s">
        <v>3</v>
      </c>
      <c r="N39" s="45" t="s">
        <v>7</v>
      </c>
      <c r="O39" s="47" t="s">
        <v>514</v>
      </c>
      <c r="P39" s="53">
        <f>(13+56)/(13+56)</f>
        <v>1</v>
      </c>
      <c r="Q39" s="95" t="s">
        <v>332</v>
      </c>
      <c r="R39" s="47" t="s">
        <v>515</v>
      </c>
      <c r="S39" s="63" t="s">
        <v>332</v>
      </c>
      <c r="T39" s="58" t="s">
        <v>348</v>
      </c>
      <c r="U39" s="47">
        <v>1</v>
      </c>
      <c r="V39" s="68">
        <v>0.33</v>
      </c>
      <c r="W39" s="69">
        <f t="shared" si="0"/>
        <v>0.33</v>
      </c>
      <c r="X39" s="49" t="s">
        <v>516</v>
      </c>
      <c r="Y39" s="104" t="s">
        <v>690</v>
      </c>
      <c r="Z39" s="109">
        <v>1</v>
      </c>
      <c r="AA39" s="95" t="s">
        <v>570</v>
      </c>
      <c r="AB39" s="47" t="s">
        <v>691</v>
      </c>
      <c r="AC39" s="96" t="s">
        <v>570</v>
      </c>
      <c r="AD39" s="100" t="s">
        <v>566</v>
      </c>
      <c r="AE39" s="5">
        <f>4+1+13+8+1+1+4+7+2+9+4+39</f>
        <v>93</v>
      </c>
    </row>
    <row r="40" spans="1:32" ht="81" customHeight="1" x14ac:dyDescent="0.2">
      <c r="A40" s="161"/>
      <c r="B40" s="174"/>
      <c r="C40" s="29" t="s">
        <v>22</v>
      </c>
      <c r="D40" s="31" t="s">
        <v>82</v>
      </c>
      <c r="E40" s="31" t="s">
        <v>78</v>
      </c>
      <c r="F40" s="31" t="s">
        <v>294</v>
      </c>
      <c r="G40" s="31" t="s">
        <v>295</v>
      </c>
      <c r="H40" s="31" t="s">
        <v>136</v>
      </c>
      <c r="I40" s="31" t="s">
        <v>296</v>
      </c>
      <c r="J40" s="31" t="s">
        <v>209</v>
      </c>
      <c r="K40" s="16"/>
      <c r="L40" s="15" t="s">
        <v>3</v>
      </c>
      <c r="M40" s="17" t="s">
        <v>3</v>
      </c>
      <c r="N40" s="31" t="s">
        <v>7</v>
      </c>
      <c r="O40" s="16" t="s">
        <v>407</v>
      </c>
      <c r="P40" s="15"/>
      <c r="Q40" s="17"/>
      <c r="R40" s="16" t="s">
        <v>407</v>
      </c>
      <c r="S40" s="15"/>
      <c r="T40" s="17"/>
      <c r="U40" s="16">
        <v>1</v>
      </c>
      <c r="V40" s="66">
        <v>0</v>
      </c>
      <c r="W40" s="70">
        <f t="shared" si="0"/>
        <v>0</v>
      </c>
      <c r="X40" s="17" t="s">
        <v>407</v>
      </c>
      <c r="Y40" s="101" t="s">
        <v>689</v>
      </c>
      <c r="Z40" s="103" t="s">
        <v>686</v>
      </c>
      <c r="AA40" s="102" t="s">
        <v>685</v>
      </c>
      <c r="AB40" s="101" t="s">
        <v>688</v>
      </c>
      <c r="AC40" s="93" t="s">
        <v>692</v>
      </c>
      <c r="AD40" s="117" t="s">
        <v>687</v>
      </c>
    </row>
    <row r="41" spans="1:32" ht="199.5" x14ac:dyDescent="0.2">
      <c r="A41" s="161"/>
      <c r="B41" s="174"/>
      <c r="C41" s="29" t="s">
        <v>22</v>
      </c>
      <c r="D41" s="31" t="s">
        <v>82</v>
      </c>
      <c r="E41" s="31" t="s">
        <v>79</v>
      </c>
      <c r="F41" s="31" t="s">
        <v>100</v>
      </c>
      <c r="G41" s="31" t="s">
        <v>173</v>
      </c>
      <c r="H41" s="31" t="s">
        <v>137</v>
      </c>
      <c r="I41" s="31" t="s">
        <v>138</v>
      </c>
      <c r="J41" s="32" t="s">
        <v>217</v>
      </c>
      <c r="K41" s="16" t="s">
        <v>3</v>
      </c>
      <c r="L41" s="15" t="s">
        <v>3</v>
      </c>
      <c r="M41" s="17" t="s">
        <v>3</v>
      </c>
      <c r="N41" s="31" t="s">
        <v>11</v>
      </c>
      <c r="O41" s="16" t="s">
        <v>354</v>
      </c>
      <c r="P41" s="18">
        <f>1/3</f>
        <v>0.33333333333333331</v>
      </c>
      <c r="Q41" s="17" t="s">
        <v>391</v>
      </c>
      <c r="R41" s="16" t="s">
        <v>392</v>
      </c>
      <c r="S41" s="27" t="s">
        <v>393</v>
      </c>
      <c r="T41" s="19" t="s">
        <v>348</v>
      </c>
      <c r="U41" s="16">
        <v>1</v>
      </c>
      <c r="V41" s="66">
        <v>0.33</v>
      </c>
      <c r="W41" s="70">
        <f t="shared" si="0"/>
        <v>0.33</v>
      </c>
      <c r="X41" s="17" t="s">
        <v>423</v>
      </c>
      <c r="Y41" s="101" t="s">
        <v>555</v>
      </c>
      <c r="Z41" s="103">
        <v>0.33</v>
      </c>
      <c r="AA41" s="17" t="s">
        <v>556</v>
      </c>
      <c r="AB41" s="16" t="s">
        <v>673</v>
      </c>
      <c r="AC41" s="16" t="s">
        <v>564</v>
      </c>
      <c r="AD41" s="92" t="s">
        <v>565</v>
      </c>
      <c r="AF41" s="5">
        <v>1</v>
      </c>
    </row>
    <row r="42" spans="1:32" ht="117.75" customHeight="1" x14ac:dyDescent="0.2">
      <c r="A42" s="161"/>
      <c r="B42" s="174"/>
      <c r="C42" s="29" t="s">
        <v>22</v>
      </c>
      <c r="D42" s="31" t="s">
        <v>24</v>
      </c>
      <c r="E42" s="31" t="s">
        <v>81</v>
      </c>
      <c r="F42" s="31" t="s">
        <v>114</v>
      </c>
      <c r="G42" s="31" t="s">
        <v>226</v>
      </c>
      <c r="H42" s="31" t="s">
        <v>139</v>
      </c>
      <c r="I42" s="31" t="s">
        <v>233</v>
      </c>
      <c r="J42" s="31" t="s">
        <v>517</v>
      </c>
      <c r="K42" s="120" t="s">
        <v>3</v>
      </c>
      <c r="L42" s="107" t="s">
        <v>3</v>
      </c>
      <c r="M42" s="117" t="s">
        <v>3</v>
      </c>
      <c r="N42" s="31" t="s">
        <v>74</v>
      </c>
      <c r="O42" s="16" t="s">
        <v>518</v>
      </c>
      <c r="P42" s="20">
        <v>1</v>
      </c>
      <c r="Q42" s="40" t="s">
        <v>395</v>
      </c>
      <c r="R42" s="16" t="s">
        <v>396</v>
      </c>
      <c r="S42" s="27" t="s">
        <v>395</v>
      </c>
      <c r="T42" s="19" t="s">
        <v>348</v>
      </c>
      <c r="U42" s="16">
        <v>1</v>
      </c>
      <c r="V42" s="66">
        <v>0.33</v>
      </c>
      <c r="W42" s="70">
        <f t="shared" si="0"/>
        <v>0.33</v>
      </c>
      <c r="X42" s="39" t="s">
        <v>424</v>
      </c>
      <c r="Y42" s="130" t="s">
        <v>659</v>
      </c>
      <c r="Z42" s="99">
        <v>1</v>
      </c>
      <c r="AA42" s="129" t="s">
        <v>658</v>
      </c>
      <c r="AB42" s="16" t="s">
        <v>660</v>
      </c>
      <c r="AC42" s="93" t="s">
        <v>661</v>
      </c>
      <c r="AD42" s="92" t="s">
        <v>566</v>
      </c>
    </row>
    <row r="43" spans="1:32" ht="126.75" customHeight="1" x14ac:dyDescent="0.2">
      <c r="A43" s="161"/>
      <c r="B43" s="174"/>
      <c r="C43" s="29" t="s">
        <v>22</v>
      </c>
      <c r="D43" s="31" t="s">
        <v>25</v>
      </c>
      <c r="E43" s="31" t="s">
        <v>83</v>
      </c>
      <c r="F43" s="31" t="s">
        <v>87</v>
      </c>
      <c r="G43" s="31" t="s">
        <v>177</v>
      </c>
      <c r="H43" s="31" t="s">
        <v>175</v>
      </c>
      <c r="I43" s="31" t="s">
        <v>176</v>
      </c>
      <c r="J43" s="31" t="s">
        <v>218</v>
      </c>
      <c r="K43" s="16"/>
      <c r="L43" s="15"/>
      <c r="M43" s="17" t="s">
        <v>3</v>
      </c>
      <c r="N43" s="31" t="s">
        <v>306</v>
      </c>
      <c r="O43" s="16" t="s">
        <v>519</v>
      </c>
      <c r="P43" s="20">
        <v>0.05</v>
      </c>
      <c r="Q43" s="40" t="s">
        <v>411</v>
      </c>
      <c r="R43" s="16" t="s">
        <v>520</v>
      </c>
      <c r="S43" s="28" t="s">
        <v>446</v>
      </c>
      <c r="T43" s="19" t="s">
        <v>348</v>
      </c>
      <c r="U43" s="16">
        <v>1</v>
      </c>
      <c r="V43" s="66">
        <v>0</v>
      </c>
      <c r="W43" s="70">
        <f t="shared" si="0"/>
        <v>0</v>
      </c>
      <c r="X43" s="17" t="s">
        <v>545</v>
      </c>
      <c r="Y43" s="101" t="s">
        <v>545</v>
      </c>
      <c r="Z43" s="99"/>
      <c r="AA43" s="40"/>
      <c r="AB43" s="16" t="s">
        <v>545</v>
      </c>
      <c r="AC43" s="28"/>
      <c r="AD43" s="117" t="s">
        <v>709</v>
      </c>
    </row>
    <row r="44" spans="1:32" ht="111.75" customHeight="1" thickBot="1" x14ac:dyDescent="0.25">
      <c r="A44" s="161"/>
      <c r="B44" s="174"/>
      <c r="C44" s="29" t="s">
        <v>22</v>
      </c>
      <c r="D44" s="31" t="s">
        <v>25</v>
      </c>
      <c r="E44" s="31" t="s">
        <v>84</v>
      </c>
      <c r="F44" s="31" t="s">
        <v>141</v>
      </c>
      <c r="G44" s="31" t="s">
        <v>174</v>
      </c>
      <c r="H44" s="31" t="s">
        <v>140</v>
      </c>
      <c r="I44" s="31" t="s">
        <v>142</v>
      </c>
      <c r="J44" s="31" t="s">
        <v>521</v>
      </c>
      <c r="K44" s="16"/>
      <c r="L44" s="15" t="s">
        <v>3</v>
      </c>
      <c r="M44" s="17" t="s">
        <v>3</v>
      </c>
      <c r="N44" s="31" t="s">
        <v>23</v>
      </c>
      <c r="O44" s="16" t="s">
        <v>407</v>
      </c>
      <c r="P44" s="15"/>
      <c r="Q44" s="17"/>
      <c r="R44" s="16" t="s">
        <v>407</v>
      </c>
      <c r="S44" s="15"/>
      <c r="T44" s="17"/>
      <c r="U44" s="16">
        <v>1</v>
      </c>
      <c r="V44" s="66">
        <v>0</v>
      </c>
      <c r="W44" s="70">
        <f t="shared" si="0"/>
        <v>0</v>
      </c>
      <c r="X44" s="17" t="s">
        <v>407</v>
      </c>
      <c r="Y44" s="101" t="s">
        <v>606</v>
      </c>
      <c r="Z44" s="99">
        <v>0.3</v>
      </c>
      <c r="AA44" s="101" t="s">
        <v>607</v>
      </c>
      <c r="AB44" s="16" t="s">
        <v>609</v>
      </c>
      <c r="AC44" s="93" t="s">
        <v>610</v>
      </c>
      <c r="AD44" s="117" t="s">
        <v>608</v>
      </c>
    </row>
    <row r="45" spans="1:32" ht="162.75" customHeight="1" x14ac:dyDescent="0.2">
      <c r="A45" s="161"/>
      <c r="B45" s="174"/>
      <c r="C45" s="29" t="s">
        <v>22</v>
      </c>
      <c r="D45" s="31" t="s">
        <v>26</v>
      </c>
      <c r="E45" s="31" t="s">
        <v>85</v>
      </c>
      <c r="F45" s="31" t="s">
        <v>290</v>
      </c>
      <c r="G45" s="31" t="s">
        <v>291</v>
      </c>
      <c r="H45" s="31" t="s">
        <v>522</v>
      </c>
      <c r="I45" s="31" t="s">
        <v>523</v>
      </c>
      <c r="J45" s="31" t="s">
        <v>292</v>
      </c>
      <c r="K45" s="16" t="s">
        <v>3</v>
      </c>
      <c r="L45" s="15" t="s">
        <v>3</v>
      </c>
      <c r="M45" s="17" t="s">
        <v>3</v>
      </c>
      <c r="N45" s="31" t="s">
        <v>88</v>
      </c>
      <c r="O45" s="16" t="s">
        <v>346</v>
      </c>
      <c r="P45" s="18">
        <v>0</v>
      </c>
      <c r="Q45" s="40" t="s">
        <v>335</v>
      </c>
      <c r="R45" s="16" t="s">
        <v>397</v>
      </c>
      <c r="S45" s="15" t="s">
        <v>374</v>
      </c>
      <c r="T45" s="17" t="s">
        <v>369</v>
      </c>
      <c r="U45" s="16">
        <v>1</v>
      </c>
      <c r="V45" s="66">
        <v>0</v>
      </c>
      <c r="W45" s="70">
        <f t="shared" si="0"/>
        <v>0</v>
      </c>
      <c r="X45" s="17" t="s">
        <v>425</v>
      </c>
      <c r="Y45" s="101" t="s">
        <v>592</v>
      </c>
      <c r="Z45" s="103">
        <v>0.1</v>
      </c>
      <c r="AA45" s="102" t="s">
        <v>594</v>
      </c>
      <c r="AB45" s="16" t="s">
        <v>599</v>
      </c>
      <c r="AC45" s="93" t="s">
        <v>593</v>
      </c>
      <c r="AD45" s="100" t="s">
        <v>590</v>
      </c>
    </row>
    <row r="46" spans="1:32" ht="108.75" customHeight="1" thickBot="1" x14ac:dyDescent="0.25">
      <c r="A46" s="161"/>
      <c r="B46" s="174"/>
      <c r="C46" s="29" t="s">
        <v>22</v>
      </c>
      <c r="D46" s="31" t="s">
        <v>27</v>
      </c>
      <c r="E46" s="31" t="s">
        <v>86</v>
      </c>
      <c r="F46" s="31" t="s">
        <v>524</v>
      </c>
      <c r="G46" s="31" t="s">
        <v>307</v>
      </c>
      <c r="H46" s="31" t="s">
        <v>308</v>
      </c>
      <c r="I46" s="31" t="s">
        <v>309</v>
      </c>
      <c r="J46" s="31" t="s">
        <v>310</v>
      </c>
      <c r="K46" s="120" t="s">
        <v>3</v>
      </c>
      <c r="L46" s="107" t="s">
        <v>3</v>
      </c>
      <c r="M46" s="117" t="s">
        <v>3</v>
      </c>
      <c r="N46" s="31" t="s">
        <v>311</v>
      </c>
      <c r="O46" s="16" t="s">
        <v>525</v>
      </c>
      <c r="P46" s="18">
        <f>1/3</f>
        <v>0.33333333333333331</v>
      </c>
      <c r="Q46" s="40" t="s">
        <v>398</v>
      </c>
      <c r="R46" s="16" t="s">
        <v>526</v>
      </c>
      <c r="S46" s="27" t="s">
        <v>399</v>
      </c>
      <c r="T46" s="19" t="s">
        <v>348</v>
      </c>
      <c r="U46" s="16">
        <v>1</v>
      </c>
      <c r="V46" s="66">
        <v>0.33</v>
      </c>
      <c r="W46" s="70">
        <f t="shared" si="0"/>
        <v>0.33</v>
      </c>
      <c r="X46" s="39" t="s">
        <v>527</v>
      </c>
      <c r="Y46" s="101" t="s">
        <v>662</v>
      </c>
      <c r="Z46" s="103">
        <v>0.17</v>
      </c>
      <c r="AA46" s="40" t="s">
        <v>663</v>
      </c>
      <c r="AB46" s="16" t="s">
        <v>665</v>
      </c>
      <c r="AC46" s="134"/>
      <c r="AD46" s="92" t="s">
        <v>664</v>
      </c>
    </row>
    <row r="47" spans="1:32" ht="230.25" customHeight="1" x14ac:dyDescent="0.2">
      <c r="A47" s="161"/>
      <c r="B47" s="174"/>
      <c r="C47" s="29" t="s">
        <v>22</v>
      </c>
      <c r="D47" s="31" t="s">
        <v>27</v>
      </c>
      <c r="E47" s="31" t="s">
        <v>261</v>
      </c>
      <c r="F47" s="31" t="s">
        <v>321</v>
      </c>
      <c r="G47" s="31" t="s">
        <v>528</v>
      </c>
      <c r="H47" s="31" t="s">
        <v>324</v>
      </c>
      <c r="I47" s="31" t="s">
        <v>571</v>
      </c>
      <c r="J47" s="31" t="s">
        <v>323</v>
      </c>
      <c r="K47" s="16" t="s">
        <v>3</v>
      </c>
      <c r="L47" s="15" t="s">
        <v>3</v>
      </c>
      <c r="M47" s="17" t="s">
        <v>3</v>
      </c>
      <c r="N47" s="31" t="s">
        <v>322</v>
      </c>
      <c r="O47" s="16" t="s">
        <v>529</v>
      </c>
      <c r="P47" s="18">
        <v>0.05</v>
      </c>
      <c r="Q47" s="40" t="s">
        <v>530</v>
      </c>
      <c r="R47" s="16" t="s">
        <v>401</v>
      </c>
      <c r="S47" s="27" t="s">
        <v>447</v>
      </c>
      <c r="T47" s="19" t="s">
        <v>348</v>
      </c>
      <c r="U47" s="16">
        <v>1</v>
      </c>
      <c r="V47" s="66">
        <v>0.05</v>
      </c>
      <c r="W47" s="70">
        <f t="shared" si="0"/>
        <v>0.05</v>
      </c>
      <c r="X47" s="39" t="s">
        <v>432</v>
      </c>
      <c r="Y47" s="101" t="s">
        <v>596</v>
      </c>
      <c r="Z47" s="103">
        <v>0.16</v>
      </c>
      <c r="AA47" s="102" t="s">
        <v>594</v>
      </c>
      <c r="AB47" s="16" t="s">
        <v>597</v>
      </c>
      <c r="AC47" s="93" t="s">
        <v>595</v>
      </c>
      <c r="AD47" s="100" t="s">
        <v>598</v>
      </c>
    </row>
    <row r="48" spans="1:32" ht="165.75" customHeight="1" x14ac:dyDescent="0.2">
      <c r="A48" s="161"/>
      <c r="B48" s="174"/>
      <c r="C48" s="29" t="s">
        <v>22</v>
      </c>
      <c r="D48" s="31" t="s">
        <v>27</v>
      </c>
      <c r="E48" s="31" t="s">
        <v>89</v>
      </c>
      <c r="F48" s="31" t="s">
        <v>531</v>
      </c>
      <c r="G48" s="31" t="s">
        <v>532</v>
      </c>
      <c r="H48" s="31" t="s">
        <v>533</v>
      </c>
      <c r="I48" s="31" t="s">
        <v>534</v>
      </c>
      <c r="J48" s="31" t="s">
        <v>312</v>
      </c>
      <c r="K48" s="120" t="s">
        <v>3</v>
      </c>
      <c r="L48" s="107" t="s">
        <v>3</v>
      </c>
      <c r="M48" s="117" t="s">
        <v>3</v>
      </c>
      <c r="N48" s="31" t="s">
        <v>311</v>
      </c>
      <c r="O48" s="16" t="s">
        <v>535</v>
      </c>
      <c r="P48" s="18">
        <f>1/3</f>
        <v>0.33333333333333331</v>
      </c>
      <c r="Q48" s="40" t="s">
        <v>400</v>
      </c>
      <c r="R48" s="16" t="s">
        <v>536</v>
      </c>
      <c r="S48" s="27" t="s">
        <v>400</v>
      </c>
      <c r="T48" s="19" t="s">
        <v>348</v>
      </c>
      <c r="U48" s="16">
        <v>1</v>
      </c>
      <c r="V48" s="66">
        <v>0.33</v>
      </c>
      <c r="W48" s="70">
        <f t="shared" si="0"/>
        <v>0.33</v>
      </c>
      <c r="X48" s="39" t="s">
        <v>537</v>
      </c>
      <c r="Y48" s="101" t="s">
        <v>667</v>
      </c>
      <c r="Z48" s="103">
        <v>0.17</v>
      </c>
      <c r="AA48" s="40" t="s">
        <v>671</v>
      </c>
      <c r="AB48" s="16" t="s">
        <v>668</v>
      </c>
      <c r="AC48" s="93" t="s">
        <v>670</v>
      </c>
      <c r="AD48" s="92" t="s">
        <v>669</v>
      </c>
    </row>
    <row r="49" spans="1:30" ht="78" customHeight="1" thickBot="1" x14ac:dyDescent="0.25">
      <c r="A49" s="166"/>
      <c r="B49" s="174"/>
      <c r="C49" s="30" t="s">
        <v>22</v>
      </c>
      <c r="D49" s="34" t="s">
        <v>27</v>
      </c>
      <c r="E49" s="34" t="s">
        <v>90</v>
      </c>
      <c r="F49" s="34" t="s">
        <v>109</v>
      </c>
      <c r="G49" s="34" t="s">
        <v>178</v>
      </c>
      <c r="H49" s="34" t="s">
        <v>143</v>
      </c>
      <c r="I49" s="34" t="s">
        <v>232</v>
      </c>
      <c r="J49" s="34" t="s">
        <v>210</v>
      </c>
      <c r="K49" s="23"/>
      <c r="L49" s="24" t="s">
        <v>3</v>
      </c>
      <c r="M49" s="25" t="s">
        <v>3</v>
      </c>
      <c r="N49" s="34" t="s">
        <v>7</v>
      </c>
      <c r="O49" s="23" t="s">
        <v>407</v>
      </c>
      <c r="P49" s="24"/>
      <c r="Q49" s="25"/>
      <c r="R49" s="23" t="s">
        <v>407</v>
      </c>
      <c r="S49" s="24"/>
      <c r="T49" s="25"/>
      <c r="U49" s="23">
        <v>1</v>
      </c>
      <c r="V49" s="67"/>
      <c r="W49" s="72">
        <f t="shared" si="0"/>
        <v>0</v>
      </c>
      <c r="X49" s="73" t="s">
        <v>407</v>
      </c>
      <c r="Y49" s="108" t="s">
        <v>572</v>
      </c>
      <c r="Z49" s="116">
        <v>0.5</v>
      </c>
      <c r="AA49" s="112" t="s">
        <v>683</v>
      </c>
      <c r="AB49" s="23" t="s">
        <v>682</v>
      </c>
      <c r="AC49" s="110" t="s">
        <v>684</v>
      </c>
      <c r="AD49" s="91" t="s">
        <v>679</v>
      </c>
    </row>
    <row r="50" spans="1:30" ht="118.5" customHeight="1" x14ac:dyDescent="0.2">
      <c r="A50" s="162" t="s">
        <v>98</v>
      </c>
      <c r="B50" s="162" t="s">
        <v>441</v>
      </c>
      <c r="C50" s="44" t="s">
        <v>28</v>
      </c>
      <c r="D50" s="45" t="s">
        <v>297</v>
      </c>
      <c r="E50" s="45" t="s">
        <v>262</v>
      </c>
      <c r="F50" s="45" t="s">
        <v>263</v>
      </c>
      <c r="G50" s="45" t="s">
        <v>264</v>
      </c>
      <c r="H50" s="45" t="s">
        <v>265</v>
      </c>
      <c r="I50" s="45" t="s">
        <v>266</v>
      </c>
      <c r="J50" s="45" t="s">
        <v>538</v>
      </c>
      <c r="K50" s="47" t="s">
        <v>3</v>
      </c>
      <c r="L50" s="48"/>
      <c r="M50" s="49"/>
      <c r="N50" s="45" t="s">
        <v>267</v>
      </c>
      <c r="O50" s="47" t="s">
        <v>402</v>
      </c>
      <c r="P50" s="48" t="s">
        <v>403</v>
      </c>
      <c r="Q50" s="54" t="s">
        <v>404</v>
      </c>
      <c r="R50" s="47" t="s">
        <v>331</v>
      </c>
      <c r="S50" s="63" t="s">
        <v>404</v>
      </c>
      <c r="T50" s="49" t="s">
        <v>357</v>
      </c>
      <c r="U50" s="47">
        <v>1</v>
      </c>
      <c r="V50" s="68">
        <v>1</v>
      </c>
      <c r="W50" s="69">
        <f t="shared" si="0"/>
        <v>1</v>
      </c>
      <c r="X50" s="75" t="s">
        <v>426</v>
      </c>
      <c r="Y50" s="104" t="s">
        <v>551</v>
      </c>
      <c r="Z50" s="113"/>
      <c r="AA50" s="54"/>
      <c r="AB50" s="104" t="s">
        <v>551</v>
      </c>
      <c r="AC50" s="63"/>
      <c r="AD50" s="90" t="s">
        <v>561</v>
      </c>
    </row>
    <row r="51" spans="1:30" ht="116.25" customHeight="1" x14ac:dyDescent="0.2">
      <c r="A51" s="163"/>
      <c r="B51" s="163"/>
      <c r="C51" s="29" t="s">
        <v>28</v>
      </c>
      <c r="D51" s="31" t="s">
        <v>298</v>
      </c>
      <c r="E51" s="31" t="s">
        <v>91</v>
      </c>
      <c r="F51" s="31" t="s">
        <v>268</v>
      </c>
      <c r="G51" s="31" t="s">
        <v>269</v>
      </c>
      <c r="H51" s="31" t="s">
        <v>270</v>
      </c>
      <c r="I51" s="31" t="s">
        <v>271</v>
      </c>
      <c r="J51" s="31" t="s">
        <v>272</v>
      </c>
      <c r="K51" s="16" t="s">
        <v>3</v>
      </c>
      <c r="L51" s="15" t="s">
        <v>3</v>
      </c>
      <c r="M51" s="17" t="s">
        <v>3</v>
      </c>
      <c r="N51" s="31" t="s">
        <v>267</v>
      </c>
      <c r="O51" s="16" t="s">
        <v>410</v>
      </c>
      <c r="P51" s="18">
        <f>2/12</f>
        <v>0.16666666666666666</v>
      </c>
      <c r="Q51" s="40" t="s">
        <v>409</v>
      </c>
      <c r="R51" s="16" t="s">
        <v>412</v>
      </c>
      <c r="S51" s="27" t="s">
        <v>409</v>
      </c>
      <c r="T51" s="17"/>
      <c r="U51" s="16">
        <v>1</v>
      </c>
      <c r="V51" s="66">
        <v>0</v>
      </c>
      <c r="W51" s="70">
        <f t="shared" si="0"/>
        <v>0</v>
      </c>
      <c r="X51" s="17" t="s">
        <v>433</v>
      </c>
      <c r="Y51" s="101" t="s">
        <v>696</v>
      </c>
      <c r="Z51" s="103">
        <v>0.33</v>
      </c>
      <c r="AA51" s="101" t="s">
        <v>695</v>
      </c>
      <c r="AB51" s="16" t="s">
        <v>697</v>
      </c>
      <c r="AC51" s="93" t="s">
        <v>409</v>
      </c>
      <c r="AD51" s="117" t="s">
        <v>694</v>
      </c>
    </row>
    <row r="52" spans="1:30" ht="69" customHeight="1" x14ac:dyDescent="0.2">
      <c r="A52" s="163"/>
      <c r="B52" s="163"/>
      <c r="C52" s="29" t="s">
        <v>28</v>
      </c>
      <c r="D52" s="31" t="s">
        <v>273</v>
      </c>
      <c r="E52" s="31" t="s">
        <v>92</v>
      </c>
      <c r="F52" s="31" t="s">
        <v>274</v>
      </c>
      <c r="G52" s="31" t="s">
        <v>275</v>
      </c>
      <c r="H52" s="31" t="s">
        <v>276</v>
      </c>
      <c r="I52" s="31" t="s">
        <v>277</v>
      </c>
      <c r="J52" s="31" t="s">
        <v>278</v>
      </c>
      <c r="K52" s="16"/>
      <c r="L52" s="15"/>
      <c r="M52" s="17" t="s">
        <v>3</v>
      </c>
      <c r="N52" s="31" t="s">
        <v>95</v>
      </c>
      <c r="O52" s="16" t="s">
        <v>408</v>
      </c>
      <c r="P52" s="15"/>
      <c r="Q52" s="17"/>
      <c r="R52" s="16" t="s">
        <v>408</v>
      </c>
      <c r="S52" s="15"/>
      <c r="T52" s="17"/>
      <c r="U52" s="16">
        <v>1</v>
      </c>
      <c r="V52" s="66"/>
      <c r="W52" s="70">
        <f t="shared" si="0"/>
        <v>0</v>
      </c>
      <c r="X52" s="17" t="s">
        <v>408</v>
      </c>
      <c r="Y52" s="101" t="s">
        <v>408</v>
      </c>
      <c r="Z52" s="107"/>
      <c r="AA52" s="17"/>
      <c r="AB52" s="16" t="s">
        <v>408</v>
      </c>
      <c r="AC52" s="15"/>
      <c r="AD52" s="117" t="s">
        <v>709</v>
      </c>
    </row>
    <row r="53" spans="1:30" ht="69" customHeight="1" x14ac:dyDescent="0.2">
      <c r="A53" s="163"/>
      <c r="B53" s="163"/>
      <c r="C53" s="29" t="s">
        <v>28</v>
      </c>
      <c r="D53" s="31" t="s">
        <v>279</v>
      </c>
      <c r="E53" s="31" t="s">
        <v>93</v>
      </c>
      <c r="F53" s="31" t="s">
        <v>231</v>
      </c>
      <c r="G53" s="31" t="s">
        <v>179</v>
      </c>
      <c r="H53" s="31" t="s">
        <v>145</v>
      </c>
      <c r="I53" s="31" t="s">
        <v>280</v>
      </c>
      <c r="J53" s="31" t="s">
        <v>188</v>
      </c>
      <c r="K53" s="16"/>
      <c r="L53" s="15"/>
      <c r="M53" s="17" t="s">
        <v>3</v>
      </c>
      <c r="N53" s="31" t="s">
        <v>95</v>
      </c>
      <c r="O53" s="16" t="s">
        <v>408</v>
      </c>
      <c r="P53" s="15"/>
      <c r="Q53" s="17"/>
      <c r="R53" s="16" t="s">
        <v>408</v>
      </c>
      <c r="S53" s="15"/>
      <c r="T53" s="17"/>
      <c r="U53" s="16">
        <v>1</v>
      </c>
      <c r="V53" s="66"/>
      <c r="W53" s="70">
        <f t="shared" si="0"/>
        <v>0</v>
      </c>
      <c r="X53" s="17" t="s">
        <v>408</v>
      </c>
      <c r="Y53" s="101" t="s">
        <v>698</v>
      </c>
      <c r="Z53" s="137" t="s">
        <v>699</v>
      </c>
      <c r="AA53" s="138" t="s">
        <v>700</v>
      </c>
      <c r="AB53" s="16" t="s">
        <v>701</v>
      </c>
      <c r="AC53" s="93" t="s">
        <v>702</v>
      </c>
      <c r="AD53" s="117" t="s">
        <v>709</v>
      </c>
    </row>
    <row r="54" spans="1:30" ht="75" customHeight="1" x14ac:dyDescent="0.2">
      <c r="A54" s="163"/>
      <c r="B54" s="163"/>
      <c r="C54" s="29" t="s">
        <v>28</v>
      </c>
      <c r="D54" s="31" t="s">
        <v>279</v>
      </c>
      <c r="E54" s="31" t="s">
        <v>94</v>
      </c>
      <c r="F54" s="31" t="s">
        <v>281</v>
      </c>
      <c r="G54" s="31" t="s">
        <v>282</v>
      </c>
      <c r="H54" s="31" t="s">
        <v>283</v>
      </c>
      <c r="I54" s="31" t="s">
        <v>284</v>
      </c>
      <c r="J54" s="31" t="s">
        <v>285</v>
      </c>
      <c r="K54" s="16" t="s">
        <v>3</v>
      </c>
      <c r="L54" s="15" t="s">
        <v>3</v>
      </c>
      <c r="M54" s="17" t="s">
        <v>3</v>
      </c>
      <c r="N54" s="31" t="s">
        <v>267</v>
      </c>
      <c r="O54" s="16" t="s">
        <v>693</v>
      </c>
      <c r="P54" s="15"/>
      <c r="Q54" s="17"/>
      <c r="R54" s="16" t="s">
        <v>373</v>
      </c>
      <c r="S54" s="15"/>
      <c r="T54" s="17"/>
      <c r="U54" s="16">
        <v>1</v>
      </c>
      <c r="V54" s="66"/>
      <c r="W54" s="70">
        <v>3.3E-3</v>
      </c>
      <c r="X54" s="17" t="s">
        <v>432</v>
      </c>
      <c r="Y54" s="101" t="s">
        <v>704</v>
      </c>
      <c r="Z54" s="139">
        <f>1/3</f>
        <v>0.33333333333333331</v>
      </c>
      <c r="AA54" s="140" t="s">
        <v>705</v>
      </c>
      <c r="AB54" s="16" t="s">
        <v>703</v>
      </c>
      <c r="AC54" s="93" t="s">
        <v>706</v>
      </c>
      <c r="AD54" s="117" t="s">
        <v>565</v>
      </c>
    </row>
    <row r="55" spans="1:30" ht="121.5" customHeight="1" thickBot="1" x14ac:dyDescent="0.25">
      <c r="A55" s="164"/>
      <c r="B55" s="164"/>
      <c r="C55" s="30" t="s">
        <v>28</v>
      </c>
      <c r="D55" s="34" t="s">
        <v>279</v>
      </c>
      <c r="E55" s="34" t="s">
        <v>318</v>
      </c>
      <c r="F55" s="34" t="s">
        <v>110</v>
      </c>
      <c r="G55" s="34" t="s">
        <v>539</v>
      </c>
      <c r="H55" s="34" t="s">
        <v>144</v>
      </c>
      <c r="I55" s="34" t="s">
        <v>540</v>
      </c>
      <c r="J55" s="36" t="s">
        <v>219</v>
      </c>
      <c r="K55" s="23"/>
      <c r="L55" s="24" t="s">
        <v>3</v>
      </c>
      <c r="M55" s="25"/>
      <c r="N55" s="34" t="s">
        <v>11</v>
      </c>
      <c r="O55" s="23" t="s">
        <v>405</v>
      </c>
      <c r="P55" s="24"/>
      <c r="Q55" s="25"/>
      <c r="R55" s="23" t="s">
        <v>405</v>
      </c>
      <c r="S55" s="24"/>
      <c r="T55" s="25"/>
      <c r="U55" s="23">
        <v>1</v>
      </c>
      <c r="V55" s="67"/>
      <c r="W55" s="71">
        <f t="shared" si="0"/>
        <v>0</v>
      </c>
      <c r="X55" s="25" t="s">
        <v>405</v>
      </c>
      <c r="Y55" s="108" t="s">
        <v>557</v>
      </c>
      <c r="Z55" s="116">
        <v>0.5</v>
      </c>
      <c r="AA55" s="25" t="s">
        <v>558</v>
      </c>
      <c r="AB55" s="23" t="s">
        <v>707</v>
      </c>
      <c r="AC55" s="110" t="s">
        <v>708</v>
      </c>
      <c r="AD55" s="91" t="s">
        <v>562</v>
      </c>
    </row>
    <row r="56" spans="1:30" x14ac:dyDescent="0.2">
      <c r="A56" s="8"/>
      <c r="B56" s="8"/>
      <c r="C56" s="8"/>
      <c r="D56" s="8"/>
      <c r="E56" s="8"/>
      <c r="G56" s="8"/>
      <c r="H56" s="8"/>
      <c r="I56" s="8"/>
      <c r="J56" s="8"/>
      <c r="K56" s="65"/>
      <c r="L56" s="65"/>
      <c r="M56" s="65"/>
      <c r="N56" s="8"/>
      <c r="O56" s="8"/>
      <c r="P56" s="8"/>
      <c r="Q56" s="8"/>
      <c r="R56" s="8"/>
      <c r="S56" s="8"/>
      <c r="T56" s="8"/>
      <c r="U56" s="8"/>
      <c r="V56" s="8"/>
      <c r="W56" s="65"/>
      <c r="X56" s="8"/>
      <c r="Y56" s="8"/>
      <c r="Z56" s="65"/>
      <c r="AA56" s="8"/>
    </row>
    <row r="57" spans="1:30" ht="29.25" customHeight="1" thickBot="1" x14ac:dyDescent="0.25">
      <c r="A57" s="158" t="s">
        <v>227</v>
      </c>
      <c r="B57" s="159"/>
      <c r="C57" s="159"/>
      <c r="D57" s="159"/>
      <c r="E57" s="159"/>
      <c r="F57" s="159"/>
      <c r="G57" s="159"/>
      <c r="H57" s="159"/>
      <c r="I57" s="159"/>
      <c r="J57" s="159"/>
      <c r="K57" s="159"/>
      <c r="L57" s="159"/>
      <c r="M57" s="159"/>
      <c r="N57" s="159"/>
    </row>
    <row r="58" spans="1:30" s="4" customFormat="1" ht="29.25" customHeight="1" thickBot="1" x14ac:dyDescent="0.25">
      <c r="A58" s="76" t="s">
        <v>228</v>
      </c>
      <c r="B58" s="149" t="s">
        <v>229</v>
      </c>
      <c r="C58" s="149"/>
      <c r="D58" s="149"/>
      <c r="E58" s="149"/>
      <c r="F58" s="149"/>
      <c r="G58" s="149"/>
      <c r="H58" s="149"/>
      <c r="I58" s="149"/>
      <c r="J58" s="150" t="s">
        <v>230</v>
      </c>
      <c r="K58" s="150"/>
      <c r="L58" s="150"/>
      <c r="M58" s="150"/>
      <c r="N58" s="151"/>
      <c r="Y58" s="10"/>
      <c r="Z58" s="94"/>
      <c r="AD58" s="97"/>
    </row>
    <row r="59" spans="1:30" s="4" customFormat="1" ht="26.25" customHeight="1" x14ac:dyDescent="0.2">
      <c r="A59" s="77">
        <v>1</v>
      </c>
      <c r="B59" s="167" t="s">
        <v>320</v>
      </c>
      <c r="C59" s="167"/>
      <c r="D59" s="167"/>
      <c r="E59" s="167"/>
      <c r="F59" s="167"/>
      <c r="G59" s="167"/>
      <c r="H59" s="167"/>
      <c r="I59" s="167"/>
      <c r="J59" s="168" t="s">
        <v>319</v>
      </c>
      <c r="K59" s="168"/>
      <c r="L59" s="168"/>
      <c r="M59" s="168"/>
      <c r="N59" s="169"/>
      <c r="Y59" s="10"/>
      <c r="Z59" s="94"/>
      <c r="AD59" s="97"/>
    </row>
    <row r="60" spans="1:30" s="4" customFormat="1" ht="43.5" customHeight="1" thickBot="1" x14ac:dyDescent="0.25">
      <c r="A60" s="78">
        <v>2</v>
      </c>
      <c r="B60" s="170" t="s">
        <v>546</v>
      </c>
      <c r="C60" s="170"/>
      <c r="D60" s="170"/>
      <c r="E60" s="170"/>
      <c r="F60" s="170"/>
      <c r="G60" s="170"/>
      <c r="H60" s="170"/>
      <c r="I60" s="170"/>
      <c r="J60" s="171" t="s">
        <v>547</v>
      </c>
      <c r="K60" s="171"/>
      <c r="L60" s="171"/>
      <c r="M60" s="171"/>
      <c r="N60" s="172"/>
      <c r="Y60" s="10"/>
      <c r="Z60" s="94"/>
      <c r="AD60" s="97"/>
    </row>
    <row r="61" spans="1:30" s="4" customFormat="1" ht="54" customHeight="1" thickBot="1" x14ac:dyDescent="0.25">
      <c r="A61" s="78">
        <v>3</v>
      </c>
      <c r="B61" s="170" t="s">
        <v>549</v>
      </c>
      <c r="C61" s="170"/>
      <c r="D61" s="170"/>
      <c r="E61" s="170"/>
      <c r="F61" s="170"/>
      <c r="G61" s="170"/>
      <c r="H61" s="170"/>
      <c r="I61" s="170"/>
      <c r="J61" s="171" t="s">
        <v>548</v>
      </c>
      <c r="K61" s="171"/>
      <c r="L61" s="171"/>
      <c r="M61" s="171"/>
      <c r="N61" s="172"/>
      <c r="Y61" s="10"/>
      <c r="Z61" s="94"/>
      <c r="AD61" s="97"/>
    </row>
    <row r="62" spans="1:30" x14ac:dyDescent="0.2">
      <c r="G62" s="8"/>
      <c r="H62" s="8"/>
      <c r="I62" s="8"/>
      <c r="J62" s="8"/>
    </row>
    <row r="63" spans="1:30" x14ac:dyDescent="0.2">
      <c r="G63" s="8"/>
      <c r="H63" s="8"/>
      <c r="I63" s="8"/>
      <c r="J63" s="8"/>
    </row>
    <row r="64" spans="1:30" x14ac:dyDescent="0.2">
      <c r="G64" s="8"/>
      <c r="I64" s="8"/>
      <c r="J64" s="8"/>
    </row>
    <row r="65" spans="6:12" x14ac:dyDescent="0.2">
      <c r="I65" s="8"/>
      <c r="J65" s="8"/>
    </row>
    <row r="66" spans="6:12" x14ac:dyDescent="0.2">
      <c r="I66" s="8"/>
    </row>
    <row r="67" spans="6:12" x14ac:dyDescent="0.2">
      <c r="I67" s="8"/>
    </row>
    <row r="75" spans="6:12" x14ac:dyDescent="0.2">
      <c r="F75" s="10"/>
      <c r="G75" s="13"/>
      <c r="H75" s="14"/>
      <c r="I75" s="14"/>
      <c r="J75" s="13"/>
      <c r="K75" s="97"/>
      <c r="L75" s="97"/>
    </row>
  </sheetData>
  <autoFilter ref="A6:AD55">
    <filterColumn colId="10" showButton="0"/>
    <filterColumn colId="11" showButton="0"/>
    <filterColumn colId="14" showButton="0"/>
    <filterColumn colId="15" showButton="0"/>
    <filterColumn colId="17" showButton="0"/>
    <filterColumn colId="18" showButton="0"/>
    <filterColumn colId="20" showButton="0"/>
    <filterColumn colId="21" showButton="0"/>
    <filterColumn colId="22" showButton="0"/>
    <filterColumn colId="24" showButton="0"/>
    <filterColumn colId="25" showButton="0"/>
    <filterColumn colId="27" showButton="0"/>
    <filterColumn colId="28" showButton="0"/>
  </autoFilter>
  <mergeCells count="43">
    <mergeCell ref="AB6:AD6"/>
    <mergeCell ref="A39:A49"/>
    <mergeCell ref="A1:B1"/>
    <mergeCell ref="B39:B49"/>
    <mergeCell ref="E6:E7"/>
    <mergeCell ref="B16:B19"/>
    <mergeCell ref="A16:A19"/>
    <mergeCell ref="A8:A15"/>
    <mergeCell ref="B8:B15"/>
    <mergeCell ref="A6:A7"/>
    <mergeCell ref="B6:B7"/>
    <mergeCell ref="C1:AA1"/>
    <mergeCell ref="A3:AA3"/>
    <mergeCell ref="A4:AA4"/>
    <mergeCell ref="O5:X5"/>
    <mergeCell ref="Y6:AA6"/>
    <mergeCell ref="B59:I59"/>
    <mergeCell ref="J59:N59"/>
    <mergeCell ref="B60:I60"/>
    <mergeCell ref="J60:N60"/>
    <mergeCell ref="B61:I61"/>
    <mergeCell ref="J61:N61"/>
    <mergeCell ref="B58:I58"/>
    <mergeCell ref="J58:N58"/>
    <mergeCell ref="O6:Q6"/>
    <mergeCell ref="R6:T6"/>
    <mergeCell ref="J6:J7"/>
    <mergeCell ref="G6:G7"/>
    <mergeCell ref="C6:C7"/>
    <mergeCell ref="D6:D7"/>
    <mergeCell ref="F6:F7"/>
    <mergeCell ref="A57:N57"/>
    <mergeCell ref="A20:A32"/>
    <mergeCell ref="B20:B32"/>
    <mergeCell ref="B50:B55"/>
    <mergeCell ref="A50:A55"/>
    <mergeCell ref="B33:B38"/>
    <mergeCell ref="A33:A38"/>
    <mergeCell ref="U6:X6"/>
    <mergeCell ref="I6:I7"/>
    <mergeCell ref="K6:M6"/>
    <mergeCell ref="N6:N7"/>
    <mergeCell ref="H6:H7"/>
  </mergeCells>
  <phoneticPr fontId="3" type="noConversion"/>
  <hyperlinks>
    <hyperlink ref="Q39" r:id="rId1"/>
    <hyperlink ref="Q21" r:id="rId2" display="https://drive.google.com/drive/folders/1s4PNs4RxnOUwTaglkRXNs60SVRD4YXX7"/>
    <hyperlink ref="Q22" r:id="rId3" display="https://drive.google.com/drive/folders/1xd2KxIBo4OfWzqdeuiIyV7H89Yxu1mUS"/>
    <hyperlink ref="Q47" r:id="rId4" location="gid=0" display="https://docs.google.com/spreadsheets/d/1i0qUNaFF5pRhXOysdvWcHLl-vOTcqUCkOxOzOUFozoo/edit#gid=0"/>
    <hyperlink ref="Q45" r:id="rId5"/>
    <hyperlink ref="Q12" r:id="rId6"/>
    <hyperlink ref="Q16" r:id="rId7" display="https://drive.google.com/drive/folders/1JNy8vOpuSM670yDF5c1-dCyWMS6MPBGZ"/>
    <hyperlink ref="S10" r:id="rId8" location="gid=1910405506 "/>
    <hyperlink ref="S12" r:id="rId9"/>
    <hyperlink ref="Q14" r:id="rId10" location="gid=1910405506 "/>
    <hyperlink ref="S14" r:id="rId11" location="gid=1910405506 " display="https://docs.google.com/spreadsheets/d/1DH49K1qz5y9vy3ufTmCk0S0WjUSNi3XN/edit#gid=1910405506 "/>
    <hyperlink ref="Q17" r:id="rId12" display="https://drive.google.com/drive/folders/1aLej40l0TmAoZHpnabOO6V6dAj8FSOLD"/>
    <hyperlink ref="S17" r:id="rId13" display="https://drive.google.com/drive/folders/1aLej40l0TmAoZHpnabOO6V6dAj8FSOLD"/>
    <hyperlink ref="S21" r:id="rId14" display="https://drive.google.com/drive/folders/1s4PNs4RxnOUwTaglkRXNs60SVRD4YXX7"/>
    <hyperlink ref="S22" r:id="rId15" display="https://drive.google.com/drive/folders/1xd2KxIBo4OfWzqdeuiIyV7H89Yxu1mUS"/>
    <hyperlink ref="S25" r:id="rId16"/>
    <hyperlink ref="S32" r:id="rId17"/>
    <hyperlink ref="Q33" r:id="rId18"/>
    <hyperlink ref="S33" r:id="rId19"/>
    <hyperlink ref="Q34" r:id="rId20"/>
    <hyperlink ref="Q35" r:id="rId21"/>
    <hyperlink ref="Q32" r:id="rId22"/>
    <hyperlink ref="Q36" r:id="rId23"/>
    <hyperlink ref="Q37" r:id="rId24"/>
    <hyperlink ref="S37" r:id="rId25"/>
    <hyperlink ref="S39" r:id="rId26"/>
    <hyperlink ref="S41" r:id="rId27"/>
    <hyperlink ref="Q42" r:id="rId28"/>
    <hyperlink ref="S42" r:id="rId29"/>
    <hyperlink ref="Q46" r:id="rId30"/>
    <hyperlink ref="S46" r:id="rId31"/>
    <hyperlink ref="S47" r:id="rId32" location="gid=0" display="https://docs.google.com/spreadsheets/d/1i0qUNaFF5pRhXOysdvWcHLl-vOTcqUCkOxOzOUFozoo/edit#gid=0"/>
    <hyperlink ref="Q48" r:id="rId33"/>
    <hyperlink ref="S48" r:id="rId34"/>
    <hyperlink ref="Q50" r:id="rId35" display="http://ambientebogota.gov.co/web/transparencia/plan-anticorrupcion-y-de-atencion-al-ciudadano/-/document_library_display/yTv5/view/10867439"/>
    <hyperlink ref="S50" r:id="rId36" display="http://ambientebogota.gov.co/web/transparencia/plan-anticorrupcion-y-de-atencion-al-ciudadano/-/document_library_display/yTv5/view/10867439"/>
    <hyperlink ref="S51" r:id="rId37"/>
    <hyperlink ref="Q51" r:id="rId38"/>
    <hyperlink ref="Q43" r:id="rId39"/>
    <hyperlink ref="S43" r:id="rId40" display="https://drive.google.com/drive/folders/1G3I3_q-x245inrQK8fOaqUs-e5AzxS-m"/>
    <hyperlink ref="AA14" r:id="rId41"/>
    <hyperlink ref="AA21" r:id="rId42" display="https://drive.google.com/drive/folders/1s4PNs4RxnOUwTaglkRXNs60SVRD4YXX7"/>
    <hyperlink ref="AC37" r:id="rId43"/>
    <hyperlink ref="AC47" r:id="rId44"/>
    <hyperlink ref="AC14" r:id="rId45"/>
    <hyperlink ref="AA23" r:id="rId46"/>
    <hyperlink ref="AA24" r:id="rId47" display="https://drive.google.com/drive/folders/15hIEedhzM1gfTQLG6d5r22uE40nyIQRi?usp=sharing"/>
    <hyperlink ref="AA39" r:id="rId48"/>
    <hyperlink ref="AC25" r:id="rId49"/>
    <hyperlink ref="AC26" r:id="rId50"/>
    <hyperlink ref="AC27" r:id="rId51"/>
    <hyperlink ref="AC20" r:id="rId52"/>
    <hyperlink ref="AC45" r:id="rId53"/>
    <hyperlink ref="AA45" r:id="rId54"/>
    <hyperlink ref="AA47" r:id="rId55"/>
    <hyperlink ref="AA32" r:id="rId56"/>
    <hyperlink ref="AC32" r:id="rId57"/>
    <hyperlink ref="AA44" r:id="rId58" display="https://drive.google.com/folderview?id=15sdFqKf7BHgjnnfF-AquqQPw7ss2CMK4"/>
    <hyperlink ref="AC44" r:id="rId59"/>
    <hyperlink ref="AC13" r:id="rId60"/>
    <hyperlink ref="AC12" r:id="rId61"/>
    <hyperlink ref="AA16" r:id="rId62"/>
    <hyperlink ref="AC16" r:id="rId63"/>
    <hyperlink ref="AA17" r:id="rId64"/>
    <hyperlink ref="AC17" r:id="rId65"/>
    <hyperlink ref="AA18" r:id="rId66"/>
    <hyperlink ref="AA19" r:id="rId67"/>
    <hyperlink ref="AC18" r:id="rId68"/>
    <hyperlink ref="AC19" r:id="rId69"/>
    <hyperlink ref="AA28" r:id="rId70"/>
    <hyperlink ref="AC28" r:id="rId71"/>
    <hyperlink ref="AA33" r:id="rId72"/>
    <hyperlink ref="AC33" r:id="rId73"/>
    <hyperlink ref="AC34" r:id="rId74"/>
    <hyperlink ref="AA35" r:id="rId75"/>
    <hyperlink ref="AC35" r:id="rId76"/>
    <hyperlink ref="AA36" r:id="rId77"/>
    <hyperlink ref="AC36" r:id="rId78"/>
    <hyperlink ref="AA38" r:id="rId79"/>
    <hyperlink ref="AC38" r:id="rId80"/>
    <hyperlink ref="AA42" r:id="rId81"/>
    <hyperlink ref="AC42" r:id="rId82"/>
    <hyperlink ref="AC48" r:id="rId83"/>
    <hyperlink ref="AC21" r:id="rId84"/>
    <hyperlink ref="AC24" r:id="rId85"/>
    <hyperlink ref="AC23" r:id="rId86"/>
    <hyperlink ref="AA49" r:id="rId87" location="gid=0"/>
    <hyperlink ref="AC49" r:id="rId88"/>
    <hyperlink ref="AA40" r:id="rId89"/>
    <hyperlink ref="AC39" r:id="rId90"/>
    <hyperlink ref="AC40" r:id="rId91"/>
    <hyperlink ref="AC51" r:id="rId92"/>
    <hyperlink ref="AC53" r:id="rId93"/>
    <hyperlink ref="AC54" r:id="rId94"/>
    <hyperlink ref="AC55" r:id="rId95"/>
  </hyperlinks>
  <pageMargins left="0.7" right="0.7" top="0.75" bottom="0.75" header="0.3" footer="0.3"/>
  <pageSetup orientation="portrait" r:id="rId96"/>
  <drawing r:id="rId97"/>
  <legacyDrawing r:id="rId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DPSIA</cp:lastModifiedBy>
  <dcterms:created xsi:type="dcterms:W3CDTF">2020-01-16T14:18:13Z</dcterms:created>
  <dcterms:modified xsi:type="dcterms:W3CDTF">2021-07-14T01:31:41Z</dcterms:modified>
</cp:coreProperties>
</file>