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0456a98e8571fa4f/Desktop/sda/agostolomejordel2024amo¡¡¡/segunda cuenta/1.seguimiento transparencia y anticorrupcion/ptep/"/>
    </mc:Choice>
  </mc:AlternateContent>
  <xr:revisionPtr revIDLastSave="422" documentId="8_{1B6D7E4A-DDFE-44B9-9BE8-593B9F0250E4}" xr6:coauthVersionLast="47" xr6:coauthVersionMax="47" xr10:uidLastSave="{4A459A00-0B34-4A01-AC84-732D94B0B399}"/>
  <bookViews>
    <workbookView xWindow="-108" yWindow="-108" windowWidth="23256" windowHeight="14856" firstSheet="2" activeTab="2" xr2:uid="{3F93FF8D-EE39-4E27-AA9A-ADB7B0F06197}"/>
  </bookViews>
  <sheets>
    <sheet name="Lista" sheetId="3" state="hidden" r:id="rId1"/>
    <sheet name="Desagregado" sheetId="4" state="hidden" r:id="rId2"/>
    <sheet name="PTEP" sheetId="1" r:id="rId3"/>
    <sheet name="RESUMEN " sheetId="8" r:id="rId4"/>
    <sheet name="Lista " sheetId="7" state="hidden" r:id="rId5"/>
    <sheet name="ResumenPorcentajes" sheetId="10" state="hidden" r:id="rId6"/>
    <sheet name="Distribución" sheetId="5"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1_SE" localSheetId="4">#REF!</definedName>
    <definedName name="_1_SE" localSheetId="3">#REF!</definedName>
    <definedName name="_1_SE">#REF!</definedName>
    <definedName name="_xlnm._FilterDatabase" localSheetId="1" hidden="1">Desagregado!$A$1:$H$64</definedName>
    <definedName name="_xlnm._FilterDatabase" localSheetId="6" hidden="1">Distribución!$A$2:$F$12</definedName>
    <definedName name="_xlnm._FilterDatabase" localSheetId="2" hidden="1">PTEP!$A$6:$AF$63</definedName>
    <definedName name="_xlnm._FilterDatabase" localSheetId="5" hidden="1">ResumenPorcentajes!$A$6:$N$63</definedName>
    <definedName name="A" localSheetId="4">#REF!</definedName>
    <definedName name="A" localSheetId="3">#REF!</definedName>
    <definedName name="A">#REF!</definedName>
    <definedName name="AA" localSheetId="4">#REF!</definedName>
    <definedName name="AA" localSheetId="3">#REF!</definedName>
    <definedName name="AA">#REF!</definedName>
    <definedName name="accion" localSheetId="4">#REF!</definedName>
    <definedName name="accion" localSheetId="3">#REF!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4">#REF!</definedName>
    <definedName name="CAUSA" localSheetId="3">#REF!</definedName>
    <definedName name="CAUSA">#REF!</definedName>
    <definedName name="CAUSAS">[2]CAUSAS!$C$6:$O$11</definedName>
    <definedName name="CAUSASDERIESGO" localSheetId="4">#REF!</definedName>
    <definedName name="CAUSASDERIESGO" localSheetId="3">#REF!</definedName>
    <definedName name="CAUSASDERIESGO">#REF!</definedName>
    <definedName name="CAUSASDERIESGO1" localSheetId="4">#REF!</definedName>
    <definedName name="CAUSASDERIESGO1" localSheetId="3">#REF!</definedName>
    <definedName name="CAUSASDERIESGO1">#REF!</definedName>
    <definedName name="CIRCUNSTANCIAS_ECONOMICAS_Y_DE_MERCADO" localSheetId="4">#REF!</definedName>
    <definedName name="CIRCUNSTANCIAS_ECONOMICAS_Y_DE_MERCADO" localSheetId="3">#REF!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4">#REF!</definedName>
    <definedName name="CLAVECONT" localSheetId="3">#REF!</definedName>
    <definedName name="CLAVECONT">#REF!</definedName>
    <definedName name="CLAVECONTROL">'[2]NO BORRAR'!$B$41:$B$57</definedName>
    <definedName name="CLAVEOBJ" localSheetId="4">#REF!</definedName>
    <definedName name="CLAVEOBJ" localSheetId="3">#REF!</definedName>
    <definedName name="CLAVEOBJ">#REF!</definedName>
    <definedName name="CLAVEPOL" localSheetId="4">#REF!</definedName>
    <definedName name="CLAVEPOL" localSheetId="3">#REF!</definedName>
    <definedName name="CLAVEPOL">#REF!</definedName>
    <definedName name="CLAVEPOLITICA">'[2]NO BORRAR'!$B$3:$B$17</definedName>
    <definedName name="CLAVEPROC" localSheetId="4">#REF!</definedName>
    <definedName name="CLAVEPROC" localSheetId="3">#REF!</definedName>
    <definedName name="CLAVEPROC">#REF!</definedName>
    <definedName name="CLAVEPROCEDIMIENTO">'[2]NO BORRAR'!$B$22:$B$38</definedName>
    <definedName name="CLAVERIESGO" localSheetId="4">#REF!</definedName>
    <definedName name="CLAVERIESGO" localSheetId="3">#REF!</definedName>
    <definedName name="CLAVERIESGO">#REF!</definedName>
    <definedName name="CLIENTE" localSheetId="4">#REF!</definedName>
    <definedName name="CLIENTE" localSheetId="3">#REF!</definedName>
    <definedName name="CLIENTE">#REF!</definedName>
    <definedName name="CLIENTES" localSheetId="4">#REF!</definedName>
    <definedName name="CLIENTES" localSheetId="3">#REF!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4">#REF!</definedName>
    <definedName name="CONTROLES" localSheetId="3">#REF!</definedName>
    <definedName name="CONTROLES">#REF!</definedName>
    <definedName name="COSTO_DE_ACTIVIDADES" localSheetId="4">#REF!</definedName>
    <definedName name="COSTO_DE_ACTIVIDADES" localSheetId="3">#REF!</definedName>
    <definedName name="COSTO_DE_ACTIVIDADES">#REF!</definedName>
    <definedName name="CRONOGRAMA_DE_ACTIVIDADES" localSheetId="4">#REF!</definedName>
    <definedName name="CRONOGRAMA_DE_ACTIVIDADES" localSheetId="3">#REF!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 localSheetId="4">#REF!</definedName>
    <definedName name="DESEMPEÑO" localSheetId="3">#REF!</definedName>
    <definedName name="DESEMPEÑO">#REF!</definedName>
    <definedName name="DIRECCION_ACTIVIDADES_MARITIMAS" localSheetId="4">#REF!</definedName>
    <definedName name="DIRECCION_ACTIVIDADES_MARITIMAS" localSheetId="3">#REF!</definedName>
    <definedName name="DIRECCION_ACTIVIDADES_MARITIMAS">#REF!</definedName>
    <definedName name="EFECTORIESGO1" localSheetId="4">#REF!</definedName>
    <definedName name="EFECTORIESGO1" localSheetId="3">#REF!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4">#REF!</definedName>
    <definedName name="FACTOR_DEL_RIESGO" localSheetId="3">#REF!</definedName>
    <definedName name="FACTOR_DEL_RIESGO">#REF!</definedName>
    <definedName name="FACTORES" localSheetId="4">#REF!</definedName>
    <definedName name="FACTORES" localSheetId="3">#REF!</definedName>
    <definedName name="FACTORES">#REF!</definedName>
    <definedName name="FALLAS_TECNOLOGICAS" localSheetId="4">#REF!</definedName>
    <definedName name="FALLAS_TECNOLOGICAS" localSheetId="3">#REF!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[4]FUENTES!#REF!</definedName>
    <definedName name="FUENTES_DE_FINANCIACIÓN" localSheetId="4">#REF!</definedName>
    <definedName name="FUENTES_DE_FINANCIACIÓN" localSheetId="3">#REF!</definedName>
    <definedName name="FUENTES_DE_FINANCIACIÓN">#REF!</definedName>
    <definedName name="FUENTES_DE_RIESGO" localSheetId="4">#REF!</definedName>
    <definedName name="FUENTES_DE_RIESGO" localSheetId="3">#REF!</definedName>
    <definedName name="FUENTES_DE_RIESGO">#REF!</definedName>
    <definedName name="FUENTES_RIESGO" localSheetId="4">#REF!</definedName>
    <definedName name="FUENTES_RIESGO" localSheetId="3">#REF!</definedName>
    <definedName name="FUENTES_RIESGO">#REF!</definedName>
    <definedName name="Fut">#REF!</definedName>
    <definedName name="GENTE">#REF!</definedName>
    <definedName name="GESTION">#REF!</definedName>
    <definedName name="GESTION_ADMINISTRATIVA">[5]Contexto!#REF!</definedName>
    <definedName name="GESTION_CONTROL" localSheetId="4">#REF!</definedName>
    <definedName name="GESTION_CONTROL" localSheetId="3">#REF!</definedName>
    <definedName name="GESTION_CONTROL">#REF!</definedName>
    <definedName name="GESTION_TECNICA" localSheetId="4">#REF!</definedName>
    <definedName name="GESTION_TECNICA" localSheetId="3">#REF!</definedName>
    <definedName name="GESTION_TECNICA">#REF!</definedName>
    <definedName name="GRAVEDAD" localSheetId="4">#REF!</definedName>
    <definedName name="GRAVEDAD" localSheetId="3">#REF!</definedName>
    <definedName name="GRAVEDAD">#REF!</definedName>
    <definedName name="GRUPO_VULNERABLE">#REF!</definedName>
    <definedName name="GRUPOS_DE_EDAD">#REF!</definedName>
    <definedName name="Hasta">[3]Listas!$B$2:$B$14</definedName>
    <definedName name="IMPACTO" localSheetId="4">#REF!</definedName>
    <definedName name="IMPACTO" localSheetId="3">#REF!</definedName>
    <definedName name="IMPACTO">#REF!</definedName>
    <definedName name="IMPACTORIESGO" localSheetId="4">#REF!</definedName>
    <definedName name="IMPACTORIESGO" localSheetId="3">#REF!</definedName>
    <definedName name="IMPACTORIESGO">#REF!</definedName>
    <definedName name="INGRESOS_Y_DERECHOS" localSheetId="4">#REF!</definedName>
    <definedName name="INGRESOS_Y_DERECHOS" localSheetId="3">#REF!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[4]FUENTES!#REF!</definedName>
    <definedName name="NOMBRE_RIESGO" localSheetId="4">#REF!</definedName>
    <definedName name="NOMBRE_RIESGO" localSheetId="3">#REF!</definedName>
    <definedName name="NOMBRE_RIESGO">#REF!</definedName>
    <definedName name="NUM" localSheetId="4">#REF!</definedName>
    <definedName name="NUM" localSheetId="3">#REF!</definedName>
    <definedName name="NUM">#REF!</definedName>
    <definedName name="OBJETIVOS" localSheetId="4">#REF!</definedName>
    <definedName name="OBJETIVOS" localSheetId="3">#REF!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 localSheetId="4">#REF!</definedName>
    <definedName name="Optimización_de_la_capacidad_del_Sistema_Distrital_de_Gestión_del_Riesgo_en_el_manejo_de_emergencias_y_desastres" localSheetId="3">#REF!</definedName>
    <definedName name="Optimización_de_la_capacidad_del_Sistema_Distrital_de_Gestión_del_Riesgo_en_el_manejo_de_emergencias_y_desastres">#REF!</definedName>
    <definedName name="OTROS" localSheetId="4">#REF!</definedName>
    <definedName name="OTROS" localSheetId="3">#REF!</definedName>
    <definedName name="OTROS">#REF!</definedName>
    <definedName name="PARTICIPACIÓN" localSheetId="4">#REF!</definedName>
    <definedName name="PARTICIPACIÓN" localSheetId="3">#REF!</definedName>
    <definedName name="PARTICIPACIÓN">#REF!</definedName>
    <definedName name="PERIODO">'[6]INFO GENERAL'!$A$328:$A$333</definedName>
    <definedName name="PERSONA" localSheetId="4">#REF!</definedName>
    <definedName name="PERSONA" localSheetId="3">#REF!</definedName>
    <definedName name="PERSONA">#REF!</definedName>
    <definedName name="PERSONAS" localSheetId="4">#REF!</definedName>
    <definedName name="PERSONAS" localSheetId="3">#REF!</definedName>
    <definedName name="PERSONAS">#REF!</definedName>
    <definedName name="PESO" localSheetId="4">#REF!</definedName>
    <definedName name="PESO" localSheetId="3">#REF!</definedName>
    <definedName name="PESO">#REF!</definedName>
    <definedName name="POLITICA">'[2]NO BORRAR'!$C$3:$C$17</definedName>
    <definedName name="POLITICAS_GUBERNAMENTALES" localSheetId="4">#REF!</definedName>
    <definedName name="POLITICAS_GUBERNAMENTALES" localSheetId="3">#REF!</definedName>
    <definedName name="POLITICAS_GUBERNAMENTALES">#REF!</definedName>
    <definedName name="PROCEDIMIENTO" localSheetId="4">#REF!</definedName>
    <definedName name="PROCEDIMIENTO" localSheetId="3">#REF!</definedName>
    <definedName name="PROCEDIMIENTO">#REF!</definedName>
    <definedName name="PROCESO" localSheetId="4">#REF!</definedName>
    <definedName name="PROCESO" localSheetId="3">#REF!</definedName>
    <definedName name="PROCESO">#REF!</definedName>
    <definedName name="PROCESOS">[1]DATOS!$A$4:$A$7</definedName>
    <definedName name="PRODUCTO">[1]DATOS!$D$16:$D$27</definedName>
    <definedName name="PRODUCTO_PMR" localSheetId="4">#REF!</definedName>
    <definedName name="PRODUCTO_PMR" localSheetId="3">#REF!</definedName>
    <definedName name="PRODUCTO_PMR">#REF!</definedName>
    <definedName name="programa_plan" localSheetId="4">#REF!</definedName>
    <definedName name="programa_plan" localSheetId="3">#REF!</definedName>
    <definedName name="programa_plan">#REF!</definedName>
    <definedName name="PROYECTO_DE_INVERSIÓN" localSheetId="4">#REF!</definedName>
    <definedName name="PROYECTO_DE_INVERSIÓN" localSheetId="3">#REF!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4">#REF!</definedName>
    <definedName name="RIESGO_ASOCIADO" localSheetId="3">#REF!</definedName>
    <definedName name="RIESGO_ASOCIADO">#REF!</definedName>
    <definedName name="RIESGO_ASOCIADO_POR_CAUSA" localSheetId="4">#REF!</definedName>
    <definedName name="RIESGO_ASOCIADO_POR_CAUSA" localSheetId="3">#REF!</definedName>
    <definedName name="RIESGO_ASOCIADO_POR_CAUSA">#REF!</definedName>
    <definedName name="RIESGO_ASOCIADO_POR_IMPACTO" localSheetId="4">#REF!</definedName>
    <definedName name="RIESGO_ASOCIADO_POR_IMPACTO" localSheetId="3">#REF!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 localSheetId="4">#REF!</definedName>
    <definedName name="SINO" localSheetId="3">#REF!</definedName>
    <definedName name="SINO">#REF!</definedName>
    <definedName name="SISTEMAS" localSheetId="4">#REF!</definedName>
    <definedName name="SISTEMAS" localSheetId="3">#REF!</definedName>
    <definedName name="SISTEMAS">#REF!</definedName>
    <definedName name="SISTEMAS_DE_INFORMACION" localSheetId="4">#REF!</definedName>
    <definedName name="SISTEMAS_DE_INFORMACION" localSheetId="3">#REF!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2">PTEP!$1:$6</definedName>
    <definedName name="_xlnm.Print_Titles" localSheetId="5">ResumenPorcentajes!$1:$6</definedName>
    <definedName name="TOTAL_PUNTAJE_RIESGO" localSheetId="4">#REF!</definedName>
    <definedName name="TOTAL_PUNTAJE_RIESGO" localSheetId="3">#REF!</definedName>
    <definedName name="TOTAL_PUNTAJE_RIESGO">#REF!</definedName>
    <definedName name="TRATAMIENTO" localSheetId="4">#REF!</definedName>
    <definedName name="TRATAMIENTO" localSheetId="3">#REF!</definedName>
    <definedName name="TRATAMIENTO">#REF!</definedName>
    <definedName name="TRATAMIENTO_RIESGO">'[7]NO BORRAR'!$G$1:$G$5</definedName>
    <definedName name="UNIDAD_DE_MEDIDA" localSheetId="4">#REF!</definedName>
    <definedName name="UNIDAD_DE_MEDIDA" localSheetId="3">#REF!</definedName>
    <definedName name="UNIDAD_DE_MEDIDA">#REF!</definedName>
    <definedName name="USUARIO" localSheetId="4">#REF!</definedName>
    <definedName name="USUARIO" localSheetId="3">#REF!</definedName>
    <definedName name="USUARIO">#REF!</definedName>
    <definedName name="VALORES_ETICOS" localSheetId="4">#REF!</definedName>
    <definedName name="VALORES_ETICOS" localSheetId="3">#REF!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2" i="1" l="1"/>
  <c r="Y41" i="1"/>
  <c r="H11" i="8" l="1"/>
  <c r="H10" i="8"/>
  <c r="H9" i="8"/>
  <c r="H8" i="8"/>
  <c r="H7" i="8"/>
  <c r="H6" i="8"/>
  <c r="H5" i="8"/>
  <c r="H4" i="8"/>
  <c r="H3" i="8"/>
  <c r="G3" i="8"/>
  <c r="F11" i="8"/>
  <c r="F10" i="8"/>
  <c r="F9" i="8"/>
  <c r="F8" i="8"/>
  <c r="F7" i="8"/>
  <c r="F6" i="8"/>
  <c r="F5" i="8"/>
  <c r="F4" i="8"/>
  <c r="F3" i="8"/>
  <c r="V59" i="10"/>
  <c r="W53" i="10"/>
  <c r="G10" i="8" s="1"/>
  <c r="I10" i="8" s="1"/>
  <c r="V53" i="10"/>
  <c r="W46" i="10"/>
  <c r="G9" i="8" s="1"/>
  <c r="I9" i="8" s="1"/>
  <c r="V46" i="10"/>
  <c r="W43" i="10"/>
  <c r="G8" i="8" s="1"/>
  <c r="I8" i="8" s="1"/>
  <c r="V43" i="10"/>
  <c r="W39" i="10"/>
  <c r="G7" i="8" s="1"/>
  <c r="I7" i="8" s="1"/>
  <c r="V39" i="10"/>
  <c r="W37" i="10"/>
  <c r="G6" i="8" s="1"/>
  <c r="I6" i="8" s="1"/>
  <c r="V37" i="10"/>
  <c r="W31" i="10"/>
  <c r="G5" i="8" s="1"/>
  <c r="I5" i="8" s="1"/>
  <c r="V31" i="10"/>
  <c r="W26" i="10"/>
  <c r="G4" i="8" s="1"/>
  <c r="I4" i="8" s="1"/>
  <c r="V26" i="10"/>
  <c r="W7" i="10"/>
  <c r="V7" i="10"/>
  <c r="G11" i="8"/>
  <c r="I11" i="8" s="1"/>
  <c r="P27" i="10"/>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7" i="10"/>
  <c r="H12" i="8" l="1"/>
  <c r="I3" i="8"/>
  <c r="F12" i="8"/>
  <c r="G12" i="8"/>
  <c r="I12" i="8" s="1"/>
  <c r="Q8" i="10"/>
  <c r="Q9" i="10"/>
  <c r="Q10" i="10"/>
  <c r="Q11" i="10"/>
  <c r="Q12" i="10"/>
  <c r="Q13" i="10"/>
  <c r="Q14" i="10"/>
  <c r="Q15" i="10"/>
  <c r="Q16" i="10"/>
  <c r="Q17" i="10"/>
  <c r="Q18" i="10"/>
  <c r="Q19" i="10"/>
  <c r="Q20" i="10"/>
  <c r="Q21" i="10"/>
  <c r="Q22" i="10"/>
  <c r="Q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7" i="10"/>
  <c r="P44" i="1"/>
  <c r="P43" i="1"/>
  <c r="P42" i="1"/>
  <c r="P41" i="1"/>
  <c r="P39" i="1"/>
  <c r="P24" i="1"/>
  <c r="P19" i="1"/>
  <c r="P18" i="1"/>
  <c r="P13" i="1"/>
  <c r="P8" i="10"/>
  <c r="P9" i="10"/>
  <c r="P10" i="10"/>
  <c r="P11" i="10"/>
  <c r="P12" i="10"/>
  <c r="P13" i="10"/>
  <c r="P14" i="10"/>
  <c r="P15" i="10"/>
  <c r="P16" i="10"/>
  <c r="P17" i="10"/>
  <c r="P18" i="10"/>
  <c r="P19" i="10"/>
  <c r="P20" i="10"/>
  <c r="P21" i="10"/>
  <c r="P22" i="10"/>
  <c r="P23" i="10"/>
  <c r="P24" i="10"/>
  <c r="P25" i="10"/>
  <c r="P26"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7" i="10"/>
  <c r="E63" i="10"/>
  <c r="C12" i="8"/>
  <c r="E63" i="1"/>
  <c r="S37" i="10" l="1"/>
  <c r="D6" i="8" s="1"/>
  <c r="E6" i="8" s="1"/>
  <c r="S59" i="10"/>
  <c r="S39" i="10"/>
  <c r="D7" i="8" s="1"/>
  <c r="E7" i="8" s="1"/>
  <c r="S7" i="10"/>
  <c r="S43" i="10"/>
  <c r="D8" i="8" s="1"/>
  <c r="E8" i="8" s="1"/>
  <c r="S31" i="10"/>
  <c r="D5" i="8" s="1"/>
  <c r="E5" i="8" s="1"/>
  <c r="S46" i="10"/>
  <c r="D9" i="8" s="1"/>
  <c r="E9" i="8" s="1"/>
  <c r="S26" i="10"/>
  <c r="D4" i="8" s="1"/>
  <c r="E4" i="8" s="1"/>
  <c r="S53" i="10"/>
  <c r="D10" i="8" s="1"/>
  <c r="E10" i="8" s="1"/>
  <c r="D11" i="8"/>
  <c r="E11" i="8" s="1"/>
  <c r="D3" i="8"/>
  <c r="E3" i="8" s="1"/>
  <c r="D12" i="5"/>
  <c r="E11" i="5"/>
  <c r="F11" i="5" s="1"/>
  <c r="E10" i="5"/>
  <c r="F10" i="5" s="1"/>
  <c r="E9" i="5"/>
  <c r="F9" i="5" s="1"/>
  <c r="E8" i="5"/>
  <c r="F8" i="5" s="1"/>
  <c r="E7" i="5"/>
  <c r="F7" i="5" s="1"/>
  <c r="E6" i="5"/>
  <c r="F6" i="5" s="1"/>
  <c r="E5" i="5"/>
  <c r="F5" i="5" s="1"/>
  <c r="E4" i="5"/>
  <c r="F4" i="5" s="1"/>
  <c r="E3" i="5"/>
  <c r="D12" i="8" l="1"/>
  <c r="E12" i="8" s="1"/>
  <c r="E12" i="5"/>
  <c r="F12" i="5" s="1"/>
  <c r="F3" i="5"/>
  <c r="C64" i="4"/>
  <c r="F62" i="4"/>
  <c r="F63" i="4"/>
  <c r="F61" i="4"/>
  <c r="F56" i="4"/>
  <c r="F57" i="4"/>
  <c r="F58" i="4"/>
  <c r="F59" i="4"/>
  <c r="F60" i="4"/>
  <c r="F55" i="4"/>
  <c r="F48" i="4"/>
  <c r="F49" i="4"/>
  <c r="F50" i="4"/>
  <c r="F51" i="4"/>
  <c r="F52" i="4"/>
  <c r="F53" i="4"/>
  <c r="F54" i="4"/>
  <c r="F47" i="4"/>
  <c r="F45" i="4"/>
  <c r="F46" i="4"/>
  <c r="F44" i="4"/>
  <c r="F41" i="4"/>
  <c r="F42" i="4"/>
  <c r="F43" i="4"/>
  <c r="F40" i="4"/>
  <c r="F39" i="4"/>
  <c r="F38" i="4"/>
  <c r="F33" i="4"/>
  <c r="F34" i="4"/>
  <c r="F35" i="4"/>
  <c r="F36" i="4"/>
  <c r="F37" i="4"/>
  <c r="F32" i="4"/>
  <c r="F31" i="4"/>
  <c r="F23" i="4"/>
  <c r="F24" i="4"/>
  <c r="F25" i="4"/>
  <c r="F26" i="4"/>
  <c r="F27" i="4"/>
  <c r="F28" i="4"/>
  <c r="F29" i="4"/>
  <c r="F30" i="4"/>
  <c r="F22" i="4"/>
  <c r="F3" i="4"/>
  <c r="F4" i="4"/>
  <c r="F5" i="4"/>
  <c r="F6" i="4"/>
  <c r="F7" i="4"/>
  <c r="F8" i="4"/>
  <c r="F9" i="4"/>
  <c r="F10" i="4"/>
  <c r="F11" i="4"/>
  <c r="F12" i="4"/>
  <c r="F13" i="4"/>
  <c r="F14" i="4"/>
  <c r="F15" i="4"/>
  <c r="F16" i="4"/>
  <c r="F17" i="4"/>
  <c r="F18" i="4"/>
  <c r="F19" i="4"/>
  <c r="F20" i="4"/>
  <c r="F21" i="4"/>
  <c r="F2" i="4"/>
  <c r="G61" i="4" l="1"/>
  <c r="F64" i="4"/>
  <c r="G55" i="4"/>
  <c r="G47" i="4"/>
  <c r="G44" i="4"/>
  <c r="G38" i="4"/>
  <c r="G40" i="4"/>
  <c r="G32" i="4"/>
  <c r="G22" i="4"/>
  <c r="G2" i="4"/>
  <c r="G6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P6" authorId="0" shapeId="0" xr:uid="{EE84EFA4-15D3-4793-8FC8-479EA37FE7E9}">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Q6" authorId="1" shapeId="0" xr:uid="{CEA66506-7929-4E31-A7DA-6003F690C629}">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Y6" authorId="0" shapeId="0" xr:uid="{D99D9B5A-7D02-465F-AF51-BF94E6B921E6}">
      <text>
        <r>
          <rPr>
            <b/>
            <sz val="9"/>
            <color indexed="81"/>
            <rFont val="Tahoma"/>
            <family val="2"/>
          </rPr>
          <t xml:space="preserve">DPSIA:  </t>
        </r>
        <r>
          <rPr>
            <sz val="9"/>
            <color indexed="81"/>
            <rFont val="Tahoma"/>
            <family val="2"/>
          </rPr>
          <t xml:space="preserve">Tenga en cuenta la formula del indicador para expresar en esta casilla el resultado del indicador
</t>
        </r>
      </text>
    </comment>
    <comment ref="Z6" authorId="1" shapeId="0" xr:uid="{BCCCCAAB-22D0-48AD-8916-ABD5C835BFBA}">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<sst xmlns="http://schemas.openxmlformats.org/spreadsheetml/2006/main" count="2351" uniqueCount="940">
  <si>
    <t>ACTIVIDAD</t>
  </si>
  <si>
    <t>META</t>
  </si>
  <si>
    <t>NOMBRE DEL INDICADOR</t>
  </si>
  <si>
    <t>FORMULA DEL INDICADOR</t>
  </si>
  <si>
    <t>DOCUMENTOS DE VERIFICACIÓN</t>
  </si>
  <si>
    <t>1. MECANISMOS PARA LA TRANSPARENCIA Y ACCESO A LA INFORMACIÓN</t>
  </si>
  <si>
    <t>ID ACTIVIDAD</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</si>
  <si>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</si>
  <si>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</si>
  <si>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Porcentaje de asignación de las solicitudes de acceso a la información</t>
  </si>
  <si>
    <t>(No. de solicitudes de acceso de información asignadas, con seguimiento y publicadas / No. total de solicitudes de acceso de información ingresadas a la entidad) x 100</t>
  </si>
  <si>
    <t>1.1 Lineamiento de transparencia activa</t>
  </si>
  <si>
    <t>1.2 Lineamientos de transparencia pasiva</t>
  </si>
  <si>
    <t>1.3 Elaboración de instrumentos de gestión de información</t>
  </si>
  <si>
    <t>1.4 Criterio diferencial de
accesibilidad</t>
  </si>
  <si>
    <t>1.5 Monitoreo de Acceso a la Información Pública</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</si>
  <si>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</si>
  <si>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</si>
  <si>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</si>
  <si>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Capacitaciones sobre la producción y publicación de documentos accesibles en la sede electronica de la SDA, conforme la Resolución 1519 de 2020</t>
  </si>
  <si>
    <t>N° de capacitaciones realizadas / N° de capacitaciones programadas.</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</si>
  <si>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</si>
  <si>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No. De estrategias de contenido o alternativas de solución para mejorar el posicionamiento de la sede electrónica y de las plataformas virtuales de la DPSIA</t>
  </si>
  <si>
    <t>COMPONENTE PROGRAMA</t>
  </si>
  <si>
    <t>SUBCOMPONENTE PROGRAMA</t>
  </si>
  <si>
    <t>2. RENDICIÓN DE CUENTAS</t>
  </si>
  <si>
    <t>DIMENSIÓN MIPG ASOCIADA</t>
  </si>
  <si>
    <t>POLÍTICA MIPG ASOCIADA</t>
  </si>
  <si>
    <t>Dimensión 3:  Gestión con valores para resultados
Dimensión 5: Información y comunicación</t>
  </si>
  <si>
    <t>•  Participación Ciudadana en la gestión pública
•  Transparencia y Acceso a la Información Pública</t>
  </si>
  <si>
    <t>2.1 Información de calidad y en lenguaje comprensible</t>
  </si>
  <si>
    <t>Seguimiento al cumplimiento del plan de comunicaciones</t>
  </si>
  <si>
    <t>Actualizar los indicadores ambientales dispuestos en el Observatorio Ambiental de Bogotá-OAB y en el Observatorio Regional Ambiental y de Desarrollo Sostenible del Río Bogotá-ORARBO.</t>
  </si>
  <si>
    <t>(No. de indicadores actualizados / No. total de indicadores que requieren actualización, según su periodicidad de medición ) x 100</t>
  </si>
  <si>
    <t>Porcentaje de elaboración de informes normados de gestión, el estado y calidad de los recursos naturales</t>
  </si>
  <si>
    <t>1.1.1</t>
  </si>
  <si>
    <t>1.1.2</t>
  </si>
  <si>
    <t>2.1.1</t>
  </si>
  <si>
    <t>1.2.1</t>
  </si>
  <si>
    <t>1.3.1</t>
  </si>
  <si>
    <t>1.3.2</t>
  </si>
  <si>
    <t>1.4.1</t>
  </si>
  <si>
    <t>1.5.1</t>
  </si>
  <si>
    <t>1.5.2</t>
  </si>
  <si>
    <t>1.5.3</t>
  </si>
  <si>
    <t>1.5.4</t>
  </si>
  <si>
    <t>2.2 Diálogo de doble vía con la ciudadanía y sus organizaciones</t>
  </si>
  <si>
    <t>Vincular nuevos grupos, colectivos u organizaciones al programa de Voluntariado Ambiental</t>
  </si>
  <si>
    <t>Socializar el Plan Institucional de Participación Ciudadana a través de las 20 Comisiones Ambientales Locales del D.C.</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</si>
  <si>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</si>
  <si>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</si>
  <si>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</si>
  <si>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</si>
  <si>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Atender las preguntas, comentarios y/u observaciones realizadas por la ciudadanía dirigidas al sector ambiente, en el proceso de rendición de cuentas distrital.</t>
  </si>
  <si>
    <t>2.1.2</t>
  </si>
  <si>
    <t>2.2.1</t>
  </si>
  <si>
    <t>2.1.3</t>
  </si>
  <si>
    <t>2.2.2</t>
  </si>
  <si>
    <t>2.2.3</t>
  </si>
  <si>
    <t>2.2.4</t>
  </si>
  <si>
    <t>2.2.5</t>
  </si>
  <si>
    <t>2.2.6</t>
  </si>
  <si>
    <t>2.2.7</t>
  </si>
  <si>
    <t>Desarrollar procesos de participación y realizar las actividades de educación ambiental, conforme al plan de acción programado para la vigencia 2023</t>
  </si>
  <si>
    <t>3. MECANISMOS PARA MEJORAR LA ATENCIÓN AL CIUDADANO</t>
  </si>
  <si>
    <t>3.1 Estructura administrativa y Direccionamiento estratégico</t>
  </si>
  <si>
    <t>3.2 Fortalecimiento de los canales de atención</t>
  </si>
  <si>
    <t>3.3 Talento Humano</t>
  </si>
  <si>
    <t>3.4 Normativo y procedimental</t>
  </si>
  <si>
    <t>3.5 Relacionamiento con el ciudadano</t>
  </si>
  <si>
    <t>•  Servicio al ciudadano</t>
  </si>
  <si>
    <t>Realizar visitas de seguimiento al servicio prestado en los diferentes puntos de atención presenciales de la SDA.</t>
  </si>
  <si>
    <t>Realización de visitas de seguimieno al servicio prestado por la SDA</t>
  </si>
  <si>
    <t>No. de visitas de seguimiento al servicio prestado realizadas</t>
  </si>
  <si>
    <t>Implementar acciones del  modelo de servicio al ciudadano para la SDA, acorde a los lineamientos dados por la Secretaria General.</t>
  </si>
  <si>
    <t>Porcentaje de implementación del modelo de servicio al ciudadano para la SDA</t>
  </si>
  <si>
    <t>Realizar actividades de entrenamiento a los servidores del grupo servicio a la ciudadania, en cumplimiento a la política distrital de servicio al ciudadano.</t>
  </si>
  <si>
    <t>Cumplimiento del número de entrenamientos al personal de servicio a la ciudadanía</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</si>
  <si>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</si>
  <si>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</si>
  <si>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</si>
  <si>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 xml:space="preserve">100% de los PQRSF que ingresan a la entidad con seguimiento semanal.
Un (1) informe mensual de la gestión y a la atención de las PQRSF realizado y publicado. </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</si>
  <si>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</si>
  <si>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</si>
  <si>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</si>
  <si>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</si>
  <si>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</si>
  <si>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No.de solicitudes recibidas por el defensor del ciudadano de la SDA) x 100</t>
  </si>
  <si>
    <t>Atender el 100% de las solicitudes reiteradas allegadas al defensor del Ciudadano</t>
  </si>
  <si>
    <t>3.1.1</t>
  </si>
  <si>
    <t>3.2.1</t>
  </si>
  <si>
    <t>3.3.1</t>
  </si>
  <si>
    <t>3.4.1</t>
  </si>
  <si>
    <t>3.5.1</t>
  </si>
  <si>
    <t>3.5.2</t>
  </si>
  <si>
    <t>4. RACIONALIZACIÓN DE TRÁMITES</t>
  </si>
  <si>
    <t>4.1  Racionalización de Trámites</t>
  </si>
  <si>
    <t>5. APERTURA DE INFORMACIÓN Y DATOS ABIERTOS</t>
  </si>
  <si>
    <t>6. PARTICIPACIÓN E INNOVACIÓN EN LA GESTIÓN PÚBLICA</t>
  </si>
  <si>
    <t>6.1 Ciudadanía en la toma de decisiones públicas</t>
  </si>
  <si>
    <t>6.2 Iniciativas de innovación por articulación institucional</t>
  </si>
  <si>
    <t>6.3 Redes de innovación pública</t>
  </si>
  <si>
    <t>7. PROMOCIÓN DE LA INTEGRIDAD Y LA ÉTICA PÚBLICA</t>
  </si>
  <si>
    <t>7.3 Participación en las estrategias distritales de Integridad</t>
  </si>
  <si>
    <t xml:space="preserve">7.4 Gestión preventiva de conflicto de interés </t>
  </si>
  <si>
    <t>8. GESTIÓN DE RIESGOS DE CORRUPCIÓN - MAPAS DE RIESGO</t>
  </si>
  <si>
    <t>Dimensión 1: Talento Humano
Dimensión 7: Control Interno</t>
  </si>
  <si>
    <t>•  Gestión estratégica del talento humano
•  Integridad
•  Control Interno</t>
  </si>
  <si>
    <t>7.1 Programa Gestión de Integridad</t>
  </si>
  <si>
    <t>Porcentaje de ejecución del Plan de gestión de Integridad</t>
  </si>
  <si>
    <t>Elaborar informe de resultados de la gestión de Integridad del 2023, presentarlo ante Comité Institucional de Gestión y Desempeño y publicarlo en la página web.</t>
  </si>
  <si>
    <t>8.1 Política de Administración de Riesgos</t>
  </si>
  <si>
    <t>8.2 Construcción del mapa de riesgo anticorrupción (Incluidos los riesgos de lavado de activos)</t>
  </si>
  <si>
    <t>8.3 Consulta y divulgación</t>
  </si>
  <si>
    <t>8.4 Monitoreo y revisión</t>
  </si>
  <si>
    <t>8.5 Seguimiento</t>
  </si>
  <si>
    <t>4.1.1</t>
  </si>
  <si>
    <t>5.1.1</t>
  </si>
  <si>
    <t>5.1 Apertura de datos para los ciudadanos y grupos de interés</t>
  </si>
  <si>
    <t>5.2.1</t>
  </si>
  <si>
    <t>6.1.1</t>
  </si>
  <si>
    <t>6.2.1</t>
  </si>
  <si>
    <t>6.3.1</t>
  </si>
  <si>
    <t>7.1.1</t>
  </si>
  <si>
    <t>7.1.2</t>
  </si>
  <si>
    <t>7.2.1</t>
  </si>
  <si>
    <t>7.3.1</t>
  </si>
  <si>
    <t>7.4.1</t>
  </si>
  <si>
    <t>8.1.1</t>
  </si>
  <si>
    <t>8.2.1</t>
  </si>
  <si>
    <t>8.3.1</t>
  </si>
  <si>
    <t>8.4.1</t>
  </si>
  <si>
    <t>8.5.1</t>
  </si>
  <si>
    <t>9. MEDIDAS DE DEBIDA DILIGENCIA Y PREVENCIÓN DE LAVADO DE ACTIVOS</t>
  </si>
  <si>
    <t>9.1 Adecuación institucional para cumplir con la debida diligencia</t>
  </si>
  <si>
    <t>9.2 Construcción del plan de trabajo para adaptar y/o desarrollar la debida diligencia</t>
  </si>
  <si>
    <t>9.3 Gestión de la debida diligencia</t>
  </si>
  <si>
    <t>9.1.1</t>
  </si>
  <si>
    <t>9.2.1</t>
  </si>
  <si>
    <t>9.3.1</t>
  </si>
  <si>
    <t>Control de cambios</t>
  </si>
  <si>
    <t xml:space="preserve">VERSIÓN </t>
  </si>
  <si>
    <t>DESCRIPCIÓN</t>
  </si>
  <si>
    <t xml:space="preserve">Dimensión 2: Direccionamiento Estratégico y Planeación
Dimensión 3: Gestión con valores para resultados
Dimensión 4: Evaluación de Resultados
Dimensión 7: Control Interno </t>
  </si>
  <si>
    <t>•  Transparencia, acceso a la información pública y lucha contra la corrupción
•  Participación ciudadana en la gestión pública
•  Control Interno</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</si>
  <si>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</si>
  <si>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</si>
  <si>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</si>
  <si>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</si>
  <si>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</si>
  <si>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</si>
  <si>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</si>
  <si>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</si>
  <si>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</si>
  <si>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</si>
  <si>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</si>
  <si>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8.1.2</t>
  </si>
  <si>
    <t>7.4.2</t>
  </si>
  <si>
    <t>Realizar divulgación del Mapa de riesgos  de  gestión y de corrupción de la SDA.</t>
  </si>
  <si>
    <t>Divulgación del mapa de riesgos  de  gestión y de corrupción de la SDA</t>
  </si>
  <si>
    <t>No. de divulgaciones realizadas del mapa de riesgos  de  gestión y de corrupción de la SDA</t>
  </si>
  <si>
    <t>Realizar monitoreo cuatrimestral al mapa de riesgos, conforme a la politica de administración de riesgos de la SDA, los procedimientos internos y el esquema de lineas de defensa.</t>
  </si>
  <si>
    <t># de actividades ejecutadas del plan de trabajo / # de actividades programadas del plan de trabajo x 100</t>
  </si>
  <si>
    <t>Diseñar y ejecutar una estrategia de comunicación a través de campaña, piezas divulgativas u otras iniciativas de apropiación y promoción del código de integridad que vinculen la participación de los gestores de integridad, los servidores, los colaboradores y los grupos de interés definidos por la entidad.</t>
  </si>
  <si>
    <t>Realizar las publicaciones de información en la sección de transparencia conforme a la Ley 1712 de 2014, Resolución MinTIC 3564 de 2015 en la página web de la SDA, de acuerdo con la producción y actualización de la información solicitada por los procesos o dependencias en la mesa de servicios.</t>
  </si>
  <si>
    <t>1.2 Lineamiento de transparencia pasiva</t>
  </si>
  <si>
    <t>Realizar depuración, mantenimiento y actualización de los datos abiertos en la plataforma distrital "Datos abiertos Bogotá" https://datosabiertos.bogota.gov.co/</t>
  </si>
  <si>
    <t>1.4.2</t>
  </si>
  <si>
    <t>Diseñar y ejecutar el plan de comunicaciones de la SDA para la vigencia 2023, el cual incluye la socialización y divulgación de la gestión institucional e información de interés, a través de los canales tanto internos como externos con los que cuenta la entidad</t>
  </si>
  <si>
    <t>Elaborar los informes reglamentarios (Acuerdo 067/02, Bogotá Cómo Vamos, Matriz de indicadores de ciudad, ICAU, ODS) que rinden cuenta sobre la gestión de la administración Distrital, el estado y calidad de los recursos naturales.</t>
  </si>
  <si>
    <t>(No. de informes normados elaborados / 5 informes requeridos por normativa y disposición distrital (Acuerdo 067/02, Bogotá Cómo Vamos, Matriz de indicadores de ciudad, ICAU, ODS) x 100</t>
  </si>
  <si>
    <t>Generar y publicar un informe mensual de gestión de las solicitudes de acceso a la información que incluya copia de las respuestas dadas por la entidad.</t>
  </si>
  <si>
    <t>Gestionar la aprobación de la Tabla de Retención Documental de la SDA ante el Archivo Distrital.</t>
  </si>
  <si>
    <t>Expedir el acto administrativo por el cual se establecen los costos de reproducción de la información pública solicitada por particulares a la Secretaría Distrital de Ambiente</t>
  </si>
  <si>
    <t>1.3.3</t>
  </si>
  <si>
    <t>1.3.4</t>
  </si>
  <si>
    <t>1.3.5</t>
  </si>
  <si>
    <t>Actualizar el Programa de Gestión Documental para el periodo comprendido entre agosto de 2023 a agosto 2024</t>
  </si>
  <si>
    <t>Formular y registrar la estrategia de racionalización de trámites de la SDA para la vigencia 2023 en el SUIT.</t>
  </si>
  <si>
    <t>Revisar, actualizar y presentar el mapa de riesgos de la entidad que incluye los riesgos de corrupción, ante el Comité Institucional de Coordinación de Control Interno - CICCI.</t>
  </si>
  <si>
    <t>Actualizar el registro de activos de información e Índice de información clasificada y reservada; y gestionar su aprobación.</t>
  </si>
  <si>
    <t>Realizar capacitaciones o sensibilizaciones sobre producción documental con criterios de accesibilidad, lenguaje claro y enfoque diferencial, a fin de ser publicados en la sede electrónica de la SDA, según la Resolución Mintic No. 1519 de 2020.</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</si>
  <si>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</si>
  <si>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</si>
  <si>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</si>
  <si>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Publicación del 100% de la información, conforme a las solicitudes de publicación en la sección de transparencia y acceso a la información de la SDA, realizadas por los procesos o dependencias solicitadas en la mesa de servicios.</t>
  </si>
  <si>
    <t>Dimensión 3. Gestión conValores para Resultados</t>
  </si>
  <si>
    <t>• Racionalización de Trámites</t>
  </si>
  <si>
    <t>Dimensión 3. Gestión con Valores para Resultados</t>
  </si>
  <si>
    <t>Dimensión 5: Información y comunicación</t>
  </si>
  <si>
    <t xml:space="preserve">• Gobierno digital
• Transparencia, Acceso a la Información Pública y Lucha Contra la Corrupción
</t>
  </si>
  <si>
    <t>1.2.2</t>
  </si>
  <si>
    <t>Programa de Gestión Documental actualizado y aprobado</t>
  </si>
  <si>
    <t>Adecuar y publicar la información en el modulo participa en la sede electrónica de la SDA.</t>
  </si>
  <si>
    <t>Realizar acompañamiento a la apropiación y uso de las diferentes secciones del modulo participa en la sede electrónica de la SDA.</t>
  </si>
  <si>
    <t>Subsecretaria General</t>
  </si>
  <si>
    <t xml:space="preserve">Realizar seguimiento al cumplimiento de la Resolución 1519 de 2020 "Estandares publicación sede electrónica y web"  con la matriz de la Procuraduria.  </t>
  </si>
  <si>
    <t>Realizar seguimiento al cumplimiento del esquema de publicación de la SDA conforme a la Resolución SDA No. 05466 de 2023</t>
  </si>
  <si>
    <t>1.5.5</t>
  </si>
  <si>
    <t>Subsecretaria general</t>
  </si>
  <si>
    <t>Subsecretaria general, Oficina asesora de comunicaciones</t>
  </si>
  <si>
    <t>Dirección de Gestión Corporativa / Gestión documental</t>
  </si>
  <si>
    <t>Dirección de Planeación y sistemas de información ambiental / Gestión tecnológica</t>
  </si>
  <si>
    <t>Esquema de publicación
Actas de reunión</t>
  </si>
  <si>
    <t>Seguimiento realizados al cumplimiento de la Resolución 1519 de 2020</t>
  </si>
  <si>
    <t>Matriz de seguimiento del ITA (Procuraduria)
Actas de reuniones
Memorandos, ticket en la mesa de servicios</t>
  </si>
  <si>
    <t>Actas de reuniones
Memorandos</t>
  </si>
  <si>
    <t>3 actividades de promoción o divulgación de la sección de transparencia y acceso a la información pública (uno cada cuatrimestre)</t>
  </si>
  <si>
    <t>Adelantar una actividad de promoción o divulgación de la sección de transparencia y acceso a la información pública de la sede electrónica de la SDA.</t>
  </si>
  <si>
    <t>Divulgación de la sección de transparencia y acceso a la información pública de la sede electrónica de la SDA</t>
  </si>
  <si>
    <t>Correos electrónicos
Piezas comunicativas
Soportes de la divulgación</t>
  </si>
  <si>
    <t>X</t>
  </si>
  <si>
    <t>Actas de reuniones
Memorandos
Plan de mejora</t>
  </si>
  <si>
    <t>1.1.3</t>
  </si>
  <si>
    <t>1.1.4</t>
  </si>
  <si>
    <t xml:space="preserve">Tres (3) monitoreos al mapa de riesgos </t>
  </si>
  <si>
    <t>No. de monitoreos al mapa de riesgos  de  gestión y de corrupción de la SDA</t>
  </si>
  <si>
    <t>Isolución, informes de segunda linea de defensa</t>
  </si>
  <si>
    <t>Monitorero cuatrimenstral al mapa de riesgos de gestión y corrupción de la SDA</t>
  </si>
  <si>
    <t>Mesas de trabajo para revisar y actualizar el mapa de riesgos de la SDA</t>
  </si>
  <si>
    <t>Actas de reunión, comunicaciones internas, convocatoria a comité</t>
  </si>
  <si>
    <t>Actas de reunión, comunicaciones internas, convocatoria a comité, documento de Política</t>
  </si>
  <si>
    <t>Subsecretaria General (SIG)</t>
  </si>
  <si>
    <t>18 procesos de la entidad socializados sobre la Política de administración de riesgos de la entidad</t>
  </si>
  <si>
    <t>Comunicaciones internas, pagina WEB</t>
  </si>
  <si>
    <t>Un (1) mapa de riesgos de la entidad presentado</t>
  </si>
  <si>
    <t>No. de mapas de riesgos  de  la SDA presentados en CICCI</t>
  </si>
  <si>
    <t>Tres (3) divulgaciones del mapa de riesgos  de  gestión y de corrupción de la SDA realizadas</t>
  </si>
  <si>
    <t>Definir equipo de trabajo para la implementación del Sistema de Administración del Riesgo de Lavado de Activos y Financiación del Terrorismo – SARLAFT y presentar a aprobación en Comité Institucional de Gestión y Desempeño</t>
  </si>
  <si>
    <t>Establecer plan de trabajo para implementar el Sistema de Administración del Riesgo de Lavado de Activos y Financiación del Terrorismo – SARLAFT y presentar a aprobación en Comité Institucional de Gestión y Desempeño</t>
  </si>
  <si>
    <t>Realizar monitoreo bimensual al plan de trabajo para implementar el Sistema de Administración del Riesgo de Lavado de Activos y Financiación del Terrorismo – SARLAFT y presentar avances a la alta dirección.</t>
  </si>
  <si>
    <t>Proponer estrategias de innovación en temas institucionales</t>
  </si>
  <si>
    <t>Dirección de Planeación y Sistemas de Información Ambiental (Direccionamiento Estrátegico)</t>
  </si>
  <si>
    <t>Adecuar y publicar la información en el modulo atención y servicios a la ciudadanía en la sede electrónica de la SDA.</t>
  </si>
  <si>
    <t>Realizar seguimiento a los pasivos exigibles, reservas presupuestales y saneamiento contable.</t>
  </si>
  <si>
    <t>Un (1) informe de seguimiento emitido y publicado en la página web de la Entidad.</t>
  </si>
  <si>
    <t>Emisión y publicación del informe de seguimiento</t>
  </si>
  <si>
    <t>(# de informes emitidos y publicados 
/ 1) * 100</t>
  </si>
  <si>
    <t>Memorando de emisión al CICCI.
Informe publicado en página web.</t>
  </si>
  <si>
    <t>Oficina de Control Interno</t>
  </si>
  <si>
    <t>Dirección de Planeación y Sistemas de Información Ambiental</t>
  </si>
  <si>
    <t>Documentos de seguimiento y propuestas, estrategias de posicionamiento web</t>
  </si>
  <si>
    <t>1.5.6</t>
  </si>
  <si>
    <t>Realizar seguimiento al Cumplimiento de la Ley 1712 de 2014 - Transparencia y Derecho de Acceso a la Información Pública Nacional.</t>
  </si>
  <si>
    <t>Memorando de emisión al CICCI.</t>
  </si>
  <si>
    <t>1.5.7</t>
  </si>
  <si>
    <t>Monitoreo al cumplimiento de la Circular 017 de 2017 de la Procuraduría General de la Nación y de la Ley 2013 de 2019  (SIDEAP y Aplicativo por la Integridad Pública).</t>
  </si>
  <si>
    <t>4.1.2</t>
  </si>
  <si>
    <t xml:space="preserve">Realizar seguimiento a la Estrategia de Racionalización de Trámites 2023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</si>
  <si>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</si>
  <si>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</si>
  <si>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</si>
  <si>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</si>
  <si>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Realizar seguimiento cuatrimestral al Plan Anticorrupción y de Atención al Ciudadano  (incluyendo la gestión de los riesgos consolidados en el mapa de riesgos de gestión y de corrupción, así como los componentes adoptados en transición al Programa de Transparencia y Ética Pública, cuando aplique).</t>
  </si>
  <si>
    <t>Tres (3) informes de seguimiento emitidos y publicados en la página web de la Entidad.</t>
  </si>
  <si>
    <t>Emisión y publicación de informes de seguimiento</t>
  </si>
  <si>
    <t>(# de informes emitidos y publicados 
/ 3) * 100</t>
  </si>
  <si>
    <t>Mapear cinco (5) comunidades de práctica y aprendizaje ciudadano para la gestión del conocimiento y la innovación,  para la transparencia y ética pública con enfoque ambiental en grandes centros urbanos que tengan condiciones geopolíticas similares a Bogotá para su divulgación y socialización a la ciudadana y servidores públicos.</t>
  </si>
  <si>
    <t>Gestionar la integración de la entidad en una red de conocimiento e intercambio de experiencias en materia de gestión del conocimiento e innovación o transparencia y ética pública.</t>
  </si>
  <si>
    <t>Entidad integrada en una (1) red de conocimiento e intercambio de experiencias</t>
  </si>
  <si>
    <t xml:space="preserve">% de avances en la gestión de integración en la red  </t>
  </si>
  <si>
    <t>Entidad vinculada formalmente en una red de conocimiento e intercambio de experiencias</t>
  </si>
  <si>
    <t xml:space="preserve">Acta o comunicación oficial de integración a la red </t>
  </si>
  <si>
    <t>Dirección de Gestión Corporativa / DPSIA / SG</t>
  </si>
  <si>
    <t>Revisión y actualización del catálogo de objetos, diccionario de datos e informe de calidad de los objetos geográficos conforme a los formatos y  lineamientos establecidos IDECA.</t>
  </si>
  <si>
    <t>Comunicaciones, informes o documentos de soporte de los criterios gestionados</t>
  </si>
  <si>
    <t>Acto administrativo
Publicación web
Comunicaciones</t>
  </si>
  <si>
    <t>1 acto administrativo de costos de reproducción de la información pública</t>
  </si>
  <si>
    <t>Porcentaje de elaboración del acto administrativo de costos de reproducción de la información pública</t>
  </si>
  <si>
    <t>(# de informes emitidos y publicados / 1) * 100</t>
  </si>
  <si>
    <t>(# de acto administrativo expedido y publicado / 1) * 100</t>
  </si>
  <si>
    <t xml:space="preserve">Presentaciones, convocatoria y listados de asistencia de Capacitaciones </t>
  </si>
  <si>
    <t>Subsecretaria general / servicio a la ciudadanía</t>
  </si>
  <si>
    <t>informes de solicitud de información</t>
  </si>
  <si>
    <t>reporte mesa de servicios
publicaciones</t>
  </si>
  <si>
    <t>Módulo atención y servicios a la ciudadanía adecuado en 100%</t>
  </si>
  <si>
    <t xml:space="preserve">Porcentaje de adecuación del Módulo atención y servicios a la ciudadanía </t>
  </si>
  <si>
    <t>Correos electrónicos, actas de reunión, documentos y pantallazos</t>
  </si>
  <si>
    <t>(No. de acciones realizadas para la adecuación del Módulo atención y servicios a la ciudadanía  / No. de acciones programadas para la adecuación del Módulo atención y servicios a la ciudadanía  )*100</t>
  </si>
  <si>
    <t>Oficina asesora de comunicaciones / Comunicaciones</t>
  </si>
  <si>
    <t>Informes de avance del plan de comunicaciones</t>
  </si>
  <si>
    <t>Oficina de Participación, Educación y Localidades / Participación y Educación Ambiental</t>
  </si>
  <si>
    <t>Dirección de Planeación y Sistemas de Información Ambiental / Planeación Ambiental</t>
  </si>
  <si>
    <t>Informes, comunicaciones</t>
  </si>
  <si>
    <t>Informes de administración y bitácoras</t>
  </si>
  <si>
    <t>actas de reunion y listados de asistencia</t>
  </si>
  <si>
    <t>Informe de rendición de cuentas, correos y comunicaciones</t>
  </si>
  <si>
    <t>Dirección de Planeación y Sistemas de Información Ambiental, despacho, oficina asesora de comunicaciones</t>
  </si>
  <si>
    <t>documento de avance del modelo de servicio</t>
  </si>
  <si>
    <t>informes, documentos, actas de reunion y listados de asistencia</t>
  </si>
  <si>
    <t>Informes de PQR, pantallazos de publicación</t>
  </si>
  <si>
    <t>Informes de seguimiento.</t>
  </si>
  <si>
    <t>Actas de reunión
Pantallazos
Comunicaciones</t>
  </si>
  <si>
    <t>Revisión del funcionamiento de los servicios se los objetos geográficos ya dispuestos en la plataforma de datos abiertos, a con el fin de verificar su correcto funcionamiento.</t>
  </si>
  <si>
    <t>Oficina de Participación, Educación y Localidades,  Subsecretaria general,  Oficina asesora de comunicaciones y DPSIA</t>
  </si>
  <si>
    <t>2 capacitaciones con las dependencias de la SDA</t>
  </si>
  <si>
    <t>Realizar encuestas aplicadas a los ciudadanos sobre las temáticas ambientales divulgadas en los productos comunicacionales de la SDA.</t>
  </si>
  <si>
    <t>Dirección de Planeación y Sistemas de Información Ambiental, Despacho, Oficina asesora de comunicaciones</t>
  </si>
  <si>
    <t>Realizar una jornada de dialogo ciudadano y rendición de cuenta de la vigencia 2022, conforme a la ruta de trabajo y lineamientos metodológicos de la Administración distrital y la Veeduría Distrital.</t>
  </si>
  <si>
    <t>Gestionar las directrices de accesibilidad web faltantes en la SDA, conforme a lo establecido en la Resolución 1519 de 2020 y el plan de trabajo interno.</t>
  </si>
  <si>
    <t>Formular el Plan de Acción del programa de gestión de integridad de la SDA para la vigencia 2023 y aprobarlo.</t>
  </si>
  <si>
    <t>Gestores de Integridad 
Comité Institucional de Gestión y Desempeño Institucional</t>
  </si>
  <si>
    <t>Ejecutar el plan de acción del programa de gestión de integridad de la SDA para la vigencia 2023</t>
  </si>
  <si>
    <t xml:space="preserve">Soportes de ejecución de las actividades, según corresponda
</t>
  </si>
  <si>
    <t>Gestores de Integridad
Comité Institucional de Gestión y desempeño institucional</t>
  </si>
  <si>
    <t>7.1.3</t>
  </si>
  <si>
    <t>Gestores de Integridad</t>
  </si>
  <si>
    <t>Gestores de integridad
Oficina Asesora de Comunicaciones</t>
  </si>
  <si>
    <t>Participar en las  actividades distritales asociadas a la gestión de integridad que se promuevan desde la Secretaría General de la Alocaldía Mayor de Bogotá en marco de la iniciativa Bogota con Integridad</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</si>
  <si>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</si>
  <si>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</si>
  <si>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Gestores de integridad
Equipo lider institucional</t>
  </si>
  <si>
    <t xml:space="preserve">7.5 Gestión prácticas Antisoborno, Antifraude </t>
  </si>
  <si>
    <t>7.5.1</t>
  </si>
  <si>
    <t>Formular, ejecutar y hacer seguimiento al plan de implementación para la vigencia 2023 conforme a la Politica Antisoborno de la SDA.</t>
  </si>
  <si>
    <t>Subsecretaría General
Dirección de Gestión Corporativa
Control Interno
Gestores de integridad
todas las áreas</t>
  </si>
  <si>
    <t>5.3 Estandarización de datos abiertos para intercambio de información</t>
  </si>
  <si>
    <t>5.2 Entrega de información en lenguaje sencillo que de cuenta de la gestión
institucional</t>
  </si>
  <si>
    <t>Entregar información sobre la gestión institucional en lenguaje claro, a través de los canales de comunicación externa, conforme al plan de comunicaciones de la SDA para la vigencia 2023 y las politicas de operación del procedimiento interno del proceso de comunicaciones.</t>
  </si>
  <si>
    <t>5.3.1</t>
  </si>
  <si>
    <t>5.3.2</t>
  </si>
  <si>
    <t>Dirección de Gestión Corporativa
Gestores de Integridad
Todas las dependencias</t>
  </si>
  <si>
    <t>Formular, ejecutar y hacer seguimiento al plan de trabajo para la gestión de conflicto de intereses 2023</t>
  </si>
  <si>
    <t>La Secretaría Distrital de Ambiente, está comprometida con la construcción y aplicación de estrategias que fortalezcan y promuevan una cultura institucional en torno a la transparencia, el desarrollo de comportamientos de cuidado, gestión integral y defensa de lo público, con el fin de prevenir los riesgos de corrupción y posibles conductas de fraude, soborno o conflicto de intereses, de forma tal que fomente en la entidad un ambiente de integridad y ética  de lo público. Para ello, formula de forma participativa y abierta este programa,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colaboradores, contratistas, funcionarios - servidores públicos de la SDA.
Este programa se formula en cumplimiento de la Ley 2195 de 2022, por medio de la cual se adoptan medidas en materia de transparencia, prevención y lucha contra la corrupción y establece en su artículo 31, la necesidad de que las entidades públicas formulen los Programas de Transparencia y Ética pública como herramienta para fortalecer las acciones preventivas en la lucha contra la corrupción; siguiendo las orientaciones impartidas por la Secretaría General de la Alcaldía Mayor de Bogotá para la transición del Plan Anticorrupción y de Atención al Ciudadano a la construcción de los Programas de Transparencia y Ética Pública Distritales.</t>
  </si>
  <si>
    <t xml:space="preserve"> COMPONENTE</t>
  </si>
  <si>
    <t xml:space="preserve">ESTRATEGIA </t>
  </si>
  <si>
    <t>No. 
Actividades</t>
  </si>
  <si>
    <t>% Avance</t>
  </si>
  <si>
    <t>Nivel de Cumplimiento</t>
  </si>
  <si>
    <t xml:space="preserve">Componente 1. </t>
  </si>
  <si>
    <t xml:space="preserve">Componente 2. </t>
  </si>
  <si>
    <t xml:space="preserve">Componente 3. </t>
  </si>
  <si>
    <t>0 a 59%</t>
  </si>
  <si>
    <t>ZONA BAJA</t>
  </si>
  <si>
    <t xml:space="preserve">Componente 4. </t>
  </si>
  <si>
    <t>De 60 a 79%</t>
  </si>
  <si>
    <t>ZONA MEDIA</t>
  </si>
  <si>
    <t xml:space="preserve">Componente 5. </t>
  </si>
  <si>
    <t>de 80 a 100%</t>
  </si>
  <si>
    <t>ZONA ALTA</t>
  </si>
  <si>
    <t>Componente 6.</t>
  </si>
  <si>
    <t>TOTAL ACTIVIDADES PAAC 2022</t>
  </si>
  <si>
    <r>
      <t xml:space="preserve">El nivel de cumplimiento fue calculado con base en lo establecido en el literal b) del numeral VII del documento “Estrategias para la Construcción del Plan Anticorrupción y de Atención al Ciudadano” (Versión 2), donde se indica que: </t>
    </r>
    <r>
      <rPr>
        <i/>
        <sz val="10"/>
        <color rgb="FFC00000"/>
        <rFont val="Arial"/>
        <family val="2"/>
      </rPr>
      <t>“Es el nivel de cumplimiento de las actividades (…), medido en términos de porcentaje. De 0 a 59% corresponde a la zona baja (color rojo). De 60 a 79% zona media (color amarillo). De 80 a 100% zona alta (color verde).”</t>
    </r>
  </si>
  <si>
    <r>
      <rPr>
        <b/>
        <sz val="10"/>
        <color theme="1"/>
        <rFont val="Arial"/>
        <family val="2"/>
      </rPr>
      <t>Estado General Plan Anticorrupción y de Atención al Ciudadano - PAAC</t>
    </r>
    <r>
      <rPr>
        <sz val="10"/>
        <color theme="1"/>
        <rFont val="Arial"/>
        <family val="2"/>
      </rPr>
      <t xml:space="preserve">
Primer Cuatrimestre - Corte a: 30 Abril de 2023</t>
    </r>
  </si>
  <si>
    <t xml:space="preserve">Componente 6. </t>
  </si>
  <si>
    <t xml:space="preserve">Componente 7. </t>
  </si>
  <si>
    <t xml:space="preserve">Componente 8. </t>
  </si>
  <si>
    <t xml:space="preserve">Componente 9. </t>
  </si>
  <si>
    <t>MEDIDAS DE DEBIDA DILIGENCIA Y PREVENCIÓN DE LAVADO DE ACTIVOS</t>
  </si>
  <si>
    <t>GESTIÓN DE RIESGOS DE CORRUPCIÓN - MAPAS DE RIESGO</t>
  </si>
  <si>
    <t>PROMOCIÓN DE LA INTEGRIDAD Y LA ÉTICA PÚBLICA</t>
  </si>
  <si>
    <t>PARTICIPACIÓN E INNOVACIÓN EN LA GESTIÓN PÚBLICA</t>
  </si>
  <si>
    <t>APERTURA DE INFORMACIÓN Y DATOS ABIERTOS</t>
  </si>
  <si>
    <t>RACIONALIZACIÓN DE TRÁMITES</t>
  </si>
  <si>
    <t>MECANISMOS PARA MEJORAR LA ATENCIÓN AL CIUDADANO</t>
  </si>
  <si>
    <t>RENDICIÓN DE CUENTAS</t>
  </si>
  <si>
    <t>MECANISMOS PARA LA TRANSPARENCIA Y ACCESO A LA INFORMACIÓN</t>
  </si>
  <si>
    <t xml:space="preserve">Estado de la Actividad </t>
  </si>
  <si>
    <t>Cumplida</t>
  </si>
  <si>
    <t>No Cumplida</t>
  </si>
  <si>
    <t xml:space="preserve">Parcialmente </t>
  </si>
  <si>
    <t>No Programada en el Periodo</t>
  </si>
  <si>
    <t xml:space="preserve">Código Actividad </t>
  </si>
  <si>
    <t xml:space="preserve">% Acumulado </t>
  </si>
  <si>
    <t>Promedio</t>
  </si>
  <si>
    <t xml:space="preserve">Responsable </t>
  </si>
  <si>
    <t>Actividad</t>
  </si>
  <si>
    <t>TOTAL ACTIVIDADES PAAC 2023</t>
  </si>
  <si>
    <t>Componente 9.</t>
  </si>
  <si>
    <t>Componente 8.</t>
  </si>
  <si>
    <t>Auditor ResponsasableOCI</t>
  </si>
  <si>
    <t>Angela Millán</t>
  </si>
  <si>
    <t>Irelva Canosa</t>
  </si>
  <si>
    <t>Leidy Johana Bonilla</t>
  </si>
  <si>
    <t>Angela Millán
Luz Marina Estupiñan</t>
  </si>
  <si>
    <t>Eliminada</t>
  </si>
  <si>
    <t>Promover los escenarios y espacios de participación ciudadana con énfasis ambiental en las 20 localidades del Distrito Capital que incluya la aplicación del enfoque diferencial, territorial y de derechos</t>
  </si>
  <si>
    <t>Porcentaje de ejecución de los escenarios y espacios de participación.</t>
  </si>
  <si>
    <t>(No. de espacios de participación ejecutados / No. de espacios de participación programados) x 100</t>
  </si>
  <si>
    <t>Plan de trabajo de las Comisiones Ambientales Locales y del Consejo Consultivo de Ambiente
Actas de reunión</t>
  </si>
  <si>
    <t>Oficina de Participación, Educación y Localidades</t>
  </si>
  <si>
    <t>Actas de reunión
Comunicaciones
Correos electrónicos
Acto administrativo</t>
  </si>
  <si>
    <t>Dirección Legal Ambiental / Defensa juridica</t>
  </si>
  <si>
    <t>Actas de reunión
Soportes de socialización</t>
  </si>
  <si>
    <t>100% de los informes normados sobre gestión y estado de recursos normados elaborados</t>
  </si>
  <si>
    <t>TOTAL ACTIVIDADES PTEP</t>
  </si>
  <si>
    <r>
      <rPr>
        <b/>
        <sz val="11"/>
        <color theme="1"/>
        <rFont val="Arial"/>
        <family val="2"/>
      </rPr>
      <t>OBJETIVO:</t>
    </r>
    <r>
      <rPr>
        <sz val="11"/>
        <color theme="1"/>
        <rFont val="Arial"/>
        <family val="2"/>
      </rPr>
      <t xml:space="preserve"> Fijar estrategias institucionales para la vigencia 2024,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la optimización de recursos y la prestación del servicio con mejores prácticas, accionando bajo los principios y valores de integridad, en procura de la defensa del valor de lo público, en cumplimiento de la misionalidad de la Secretaría Distrital de Ambiente.</t>
    </r>
  </si>
  <si>
    <t>Formular el Plan de Acción del programa de gestión de integridad de la SDA para la vigencia 2024 y aprobarlo.</t>
  </si>
  <si>
    <t>Un Plan de acción del  programa de gestión de integridad formulado y aprobado para la vigencia 2024</t>
  </si>
  <si>
    <t>Porcentaje de formulación y aprobación  del plan de acción del programa de gestión de integridad 2024</t>
  </si>
  <si>
    <t>No. De plan de acción del programa de gestión de Integridad SDA 2024 formulado y aprobado</t>
  </si>
  <si>
    <t xml:space="preserve"> Formulación del Plan de Gestión  2024 por los gestores de integridad (correos electrónicos y/o comunicaciones forest).
Acta de comité institucional de Gestión y Desempeño, de aprobación del Plan de Gestión de integridad 2024.
Solicitud de públicación del Plan de Gestión en la pag web de la entidad.</t>
  </si>
  <si>
    <t>Ejecutar el plan de acción del programa de gestión de integridad de la SDA para la vigencia 2024</t>
  </si>
  <si>
    <t>Ejecución del 100% de las acciones programadas en el Plan de acción  del programa de gestión de integridad vigencia 2024</t>
  </si>
  <si>
    <t>Elaborar informe de resultados de la gestión de Integridad del 2024, presentarlo ante Comité Institucional de Gestión y Desempeño y publicarlo en la página web.</t>
  </si>
  <si>
    <t>Un (1) informe de resultados de la gestión de Integridad del 2024 elaborado, y presentado.</t>
  </si>
  <si>
    <t>Realización del informe de resultados de la gestión de Integridad 2024</t>
  </si>
  <si>
    <t>No. de informes de resultados de la gestión de integridad elaborados y presentado.</t>
  </si>
  <si>
    <t xml:space="preserve">Documento informe de resultados.
Remisión de documento por correo electrónico o comunicación a las instancia respectivas.
</t>
  </si>
  <si>
    <t>Participar en las  actividades  asociadas a la gestión de integridad que se promuevan desde la Secretaría General de la Alcaldía Mayor de Bogotá en  el marco de las iniciativa o estrategias distritales.</t>
  </si>
  <si>
    <t xml:space="preserve">No. de actividades distritales promovidas  asociadas a la gestión de integridad/No. de actividades de participación en las actividades promovidas asociadas a la gestión de integridad 
</t>
  </si>
  <si>
    <t xml:space="preserve">fichas, formatos, y otros que se desarrollen.
</t>
  </si>
  <si>
    <t xml:space="preserve">Gestores de integridad
</t>
  </si>
  <si>
    <t>Formular, ejecutar y hacer seguimiento al Plan de trabajo Gestión de conflicto de intereses 2024</t>
  </si>
  <si>
    <t>100% de ejecución de actividades del  plan de trabajo de gestión de conflicto de interes 2024</t>
  </si>
  <si>
    <t>Porcentaje de ejecución de las actividades del plan de trabajo de gestión de conflicto de interes 2024</t>
  </si>
  <si>
    <t xml:space="preserve">Formulación del Plan de Gestión de conflicto de intereses 2024.
Soportes de ejecución de las actividades.
</t>
  </si>
  <si>
    <t>Formular, ejecutar y hacer seguimiento al plan de implementación para la vigencia 2024 conforme a la Politica Antisoborno de la SDA.</t>
  </si>
  <si>
    <t>100% de ejecución de actividades del  plan de implementación de la política antisoborno de la SDA 2024</t>
  </si>
  <si>
    <t># de actividades ejecutadas del plan de implementación de la política antisoborno / # de actividades programadas del plan de implementación de la política antisoborno x 100</t>
  </si>
  <si>
    <t xml:space="preserve">Formulación del Plan de implementación de la política antisoborno 2024.
Soportes de ejecución de las actividades.
</t>
  </si>
  <si>
    <t>Dirección de Gestión Corporativa
Gestores de integridad</t>
  </si>
  <si>
    <t>Dirección de Gestión Corporativa
Gestores de Integridad</t>
  </si>
  <si>
    <t>Expedir el acto administrativo por el cual se establecen los costos de reproducción de la información pública solicitada por particulares a la Secretaría Distrital de Ambiente para la vigencia 2024</t>
  </si>
  <si>
    <t>Subdirección Financiera / Gestión financiera</t>
  </si>
  <si>
    <t xml:space="preserve">Actualizar el Programa de Gestión Documental el cual debe estar alineado al PINAR </t>
  </si>
  <si>
    <t>PGD actualizado</t>
  </si>
  <si>
    <t>1 Programa de Gestión Documental aprobado</t>
  </si>
  <si>
    <t>Programa de Gestión Documental
Acta del Comité Institucional de Gestión y Desempeño a través del cual se aprobó el PGD</t>
  </si>
  <si>
    <t>Diseñar el Mapa de Conocimiento de la SDA conforme al procedimiento</t>
  </si>
  <si>
    <t>Una (1) mapa de conocimiento</t>
  </si>
  <si>
    <t>% de avances en la elaboración del mapa de conocimiento</t>
  </si>
  <si>
    <t>1 mapa del conocimiento aprobado</t>
  </si>
  <si>
    <t>Mapa del Conocimiento</t>
  </si>
  <si>
    <t xml:space="preserve">Dirección de Gestión Corporativa / Subsecretaria General </t>
  </si>
  <si>
    <t>Continuar con la participación en la red de conocimiento e intercambio de experiencias en materia de gestión del conocimiento e innovación o transparencia y ética pública.</t>
  </si>
  <si>
    <t>Aprobado en Comité Institucional de Gestión y Desempeño Sesión No. 18 del 22 de diciembre de 2023</t>
  </si>
  <si>
    <t>FECHA DE PUBLICACIÓN</t>
  </si>
  <si>
    <t>26 de diciembre de 2023</t>
  </si>
  <si>
    <t>100% de ejecución de los espacios y escenarios de participación programados en el 2024</t>
  </si>
  <si>
    <t>4 visitas de seguimiento en el primer cuatrimestre, 4 visitas en el segundo y 3 visitas en tercer cuatrimestre del 2024</t>
  </si>
  <si>
    <t>Implementar el 90% de las acciones propuestas por el modelo de servicio de la SDA, a diciembre de 2024</t>
  </si>
  <si>
    <t>No. de entrenamientos realizados durante la vigencia 2024</t>
  </si>
  <si>
    <t>(No. De actividades implementadas del  modelo de servicio de la SDA / No. De actividades programadas del modelo de servicio de la SDA conforme al plan de acción para la vigencia 2024) x 100</t>
  </si>
  <si>
    <t>(No. de PQRSF con seguimiento a la oportunidad de respuesta / No. total de PQRSF ingresadas a la entidad) x 100
No. de informes mensuales de seguimiento a la atención de PQRSF, durante la vigencia 2024.</t>
  </si>
  <si>
    <t>Formular y registrar la estrategia de racionalización de trámites de la SDA para la vigencia 2024 en el SUIT.</t>
  </si>
  <si>
    <t>Una estrategia de racionalización de trámites de la SDA 2024 inscrita en el SUIT.</t>
  </si>
  <si>
    <t>Número de estrategia de racionalización de trámites de la SDA 2024 inscrita en el SUIT.</t>
  </si>
  <si>
    <t>Estrategia y registro en el SUIT</t>
  </si>
  <si>
    <t>(No. de actualizaciones del esquema de publicación de la información / 4 actualizaciones de esquema de publicación programadas en la vigencia 2024)</t>
  </si>
  <si>
    <t>Elaborar un instructivo para la estandarización de los criterios de accesibilidad web para la producción documental y audiovisual que genere las dependencias de la SDA, adoptarlo y socializarlo</t>
  </si>
  <si>
    <t xml:space="preserve">Realizar una evaluación de los criterios de cumplimiento de accesibilidad, aplicando la herramienta "evaluación de accesibilidad web" para identificar cuales se pueden cumplir a corto, mediano o largo plazo, o cuales no es posible su cumplimiento con el CMS actual, priorizando su aplicación. </t>
  </si>
  <si>
    <t>1 instructivo para la estandarización de los criterios de accesibilidad</t>
  </si>
  <si>
    <t>100% de avance en la elaboración de un instructivo para la estandarización de los criterios de accesibilidad en la producción documental</t>
  </si>
  <si>
    <t>Una (1) jornada de dialogo ciudadano y rendición de cuenta de la vigencia 2024 efectuada.</t>
  </si>
  <si>
    <t>Realizar una jornada de dialogo ciudadano y rendición de cuenta de la vigencia 2024, conforme a la ruta de trabajo y lineamientos metodológicos de la Administración distrital y la Veeduría Distrital.</t>
  </si>
  <si>
    <t>Realización de la  jornada de dialogo ciudadano y rendición de cuenta de la vigencia 2024</t>
  </si>
  <si>
    <t>No. de jornada de dialogo ciudadano y rendición de cuenta realizada de la vigencia 2024</t>
  </si>
  <si>
    <t xml:space="preserve">Actualizar los indicadores ambientales dispuestos en el Observatorio Ambiental de Bogotá-OAB </t>
  </si>
  <si>
    <t>Alcanzar un nivel de actualización de 98% del OAB al finalizar la vigencia 2024.</t>
  </si>
  <si>
    <t xml:space="preserve">Nivel de actualización del OAB </t>
  </si>
  <si>
    <t>3 mesas de trabajo para el uso de las diferentes secciones del modulo participa</t>
  </si>
  <si>
    <t>(No. de mesas de trabajo realizadas para adecuar y publicar información en el modulo participa  / 3 mesas de trabajo programadas para adecuar y publicar información en el modulo participa)*100</t>
  </si>
  <si>
    <t xml:space="preserve"> Mesas de trabajo para el acompañamiento y apropiación del modulo participa</t>
  </si>
  <si>
    <t>Asignar el 100% de solicitudes de acceso a la información generadas por parte de la ciudadanía en la vigencia 2024</t>
  </si>
  <si>
    <t>Una evaluación de los criterios de accesibilidad web</t>
  </si>
  <si>
    <t>Porcentaje de avance de la evaluación sobre los criterios de accesibilidad web</t>
  </si>
  <si>
    <t>(No. de acciones realizadas para la  evaluación sobre los criterios de accesibilidad web / No. de acciones programadas para la  evaluación sobre los criterios de accesibilidad web) * 100</t>
  </si>
  <si>
    <t>1.4Criterio
diferencial de
accesibilidad</t>
  </si>
  <si>
    <t>1.4.3</t>
  </si>
  <si>
    <t>Hacer seguimiento a  las directrices de accesibilidad web faltantes en la SDA, conforme a lo establecido
en la Resolución 1519 de 2020 y el plan de
trabajo interno incluyendo leguaje de señas y lenguas indigenas.</t>
  </si>
  <si>
    <t>3 mesas de trabajo con directrices de accesibilidad</t>
  </si>
  <si>
    <t>Porcentaje de sesiones propuestas/ realizadas</t>
  </si>
  <si>
    <t>(No. De mesas de trabajo realizadas / 3 mesas de trabajo)*100</t>
  </si>
  <si>
    <t>actas , memorandos</t>
  </si>
  <si>
    <t>x</t>
  </si>
  <si>
    <t>Un (1) seguimiento bimensual al esquema de publicación de la SDA</t>
  </si>
  <si>
    <t>Seguimientos realizados al cumplimiento del esquema de publicación de la SDA</t>
  </si>
  <si>
    <t>Dos (2) seguimientos al cumplimiento de la Resolución 1519 de 2020</t>
  </si>
  <si>
    <t>No. de seguimiento realizados a la Resolución 1519 de 2020 / 2 seguimiento programados a la Resolución ) x 100</t>
  </si>
  <si>
    <t>No. de seguimiento realizados a la ejecución del esquema / 6 seguimientos realizados a la ejecución del esquema ) x 100</t>
  </si>
  <si>
    <t>Oficina de Control Interno / Control y Mejora</t>
  </si>
  <si>
    <t>Subsecretaria General / Política de Transparencia</t>
  </si>
  <si>
    <t>Diseñar y ejecutar el plan de comunicaciones de la SDA para la vigencia 2024,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</si>
  <si>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2024 realizados</t>
  </si>
  <si>
    <t>No. de seguimientos realizados al cumplimiento del plan de comunicaciones de la vigencia 2024</t>
  </si>
  <si>
    <t>100% de participación en las ferias de servicio al ciudadano en donde sea convocada la Entidad durante la vigencia 2024</t>
  </si>
  <si>
    <t xml:space="preserve">Realizar seguimiento a la Estrategia de Racionalización de Trámites 2024 de la SDA, con base en la información disponible en el SUIT de la Función Pública </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</si>
  <si>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</si>
  <si>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2024 realizados</t>
  </si>
  <si>
    <t>Seguimiento al cumplimiento de línea de comunicación externa del plan de comunicaciones de la vigencia 2024</t>
  </si>
  <si>
    <t>No. de seguimientos al cumplimiento de línea de comunicación externa del plan de comunicaciones de la vigencia 2024</t>
  </si>
  <si>
    <t>Formato de contrato de prestación de servicios actualizado</t>
  </si>
  <si>
    <t>Subsecretaria General / SIG</t>
  </si>
  <si>
    <t>RESPONSABLE 
(Dependencia / Proceso)</t>
  </si>
  <si>
    <t>Subdirección Financiera / oficial de cumplimiento</t>
  </si>
  <si>
    <t>Mantener un 94% de satisfacción de atención en la sala de Servicio a la Ciudadanía y vía telefónica y presencial, promedio cuatrimestral</t>
  </si>
  <si>
    <t>Revisar y actualizar si es necesario el Manual para la Prevención y Control del Lavado de Activos y Financiación del Terrorismo- SARLAFT de la SDA</t>
  </si>
  <si>
    <t>Implementar el formato de Conocimiento de la contraparte como una de las herramientas de control frente al SARLAFT en el proceso de Gestión de Talento Humano</t>
  </si>
  <si>
    <t>9.3.2</t>
  </si>
  <si>
    <t xml:space="preserve">Implementar el formato de Conocimiento de la contraparte como una de las herramientas de control frente al SARLAFT en el proceso de Gestión Contractual </t>
  </si>
  <si>
    <t xml:space="preserve">Gestión Contractual </t>
  </si>
  <si>
    <t>Construcción del plan de trabajo 2024 para adaptar y/o desarrollar la debida diligencia</t>
  </si>
  <si>
    <t>Gestión de Talento Humano</t>
  </si>
  <si>
    <t>Subdirección Financiera / oficial de cumplimiento
Subsecretaria General / SIG</t>
  </si>
  <si>
    <t>PROGRAMACIÓN
(Cuatrimestre 2024)</t>
  </si>
  <si>
    <t>(# de estrategia de racionalización de trámites de la SDA 2024 inscrita en el SUIT /1) * 100</t>
  </si>
  <si>
    <t>(No. de actividades ejecutadas en la vigencia / No.total de actividades programadas en el Plan de acción de gestión de Integridad 2024) x 100</t>
  </si>
  <si>
    <t>Porcentaje de ejecución de las actividades del plan de implementación de la política antisoborno de la SDA 2024</t>
  </si>
  <si>
    <t>Adelantar una actividad de promoción o divulgación de la sección de transparencia y acceso a la información pública de la sede electrónica de la SDA, de forma cuatrimestral.</t>
  </si>
  <si>
    <t>No. De actividades de divulgación de la sección de transparencia y acceso a la información pública realizadas / 3 actividades de divulgación de la sección de transparencia y acceso a la información pública</t>
  </si>
  <si>
    <t>Una revisión del Manual para la Prevención y Control del Lavado de Activos y Financiación del Terrorismo- SARLAFT de la SDA</t>
  </si>
  <si>
    <t>Manual para la Prevención y Control del Lavado de Activos y Financiación del Terrorismo- SARLAFT de la SDA</t>
  </si>
  <si>
    <t>No. De revisiones Manual para la Prevención y Control del Lavado de Activos y Financiación del Terrorismo- SARLAFT de la SDA</t>
  </si>
  <si>
    <t>evidencias de revisión del manual</t>
  </si>
  <si>
    <t>Plan de trabajo 2024 elaborado</t>
  </si>
  <si>
    <t xml:space="preserve">Porcentaje de avance de la formulación del plan de trabajo 2024 para adaptar y/o desarrollar la debida diligencia </t>
  </si>
  <si>
    <t xml:space="preserve">100% de avance de la formulación del plan de trabajo 2024 para adaptar y/o desarrollar la debida diligencia </t>
  </si>
  <si>
    <t>Actas de reunión, documentos de soporte, plan de trabajo</t>
  </si>
  <si>
    <t xml:space="preserve">Implementación del formato de Conocimiento de la contraparte como una de las herramientas de control frente al SARLAFT en el proceso de Gestión Contractual </t>
  </si>
  <si>
    <t>90% de implementación del formato de Conocimiento de la contraparte como una de las herramientas de control frente al SARLAFT en el proceso de Gestión Contractual, al finalizar la vigencia 2024</t>
  </si>
  <si>
    <t>No. De formatos de Conocimiento de la contraparte como una de las herramientas de control frente al SARLAFT implementados en el proceso de Gestión Contractual  / No. Total de procesos contractuales que requieren formato de la contraparte</t>
  </si>
  <si>
    <t>formato de Conocimiento de la contraparte diligenciados</t>
  </si>
  <si>
    <t>Implementación del formato de Conocimiento de la contraparte como una de las herramientas de control frente al SARLAFT en el proceso de talento humano</t>
  </si>
  <si>
    <t>90% de implementación del formato de Conocimiento de la contraparte como una de las herramientas de control frente al SARLAFT en el proceso de talento humano, al finalizar la vigencia 2025</t>
  </si>
  <si>
    <t>No. De formatos de Conocimiento de la contraparte como una de las herramientas de control frente al SARLAFT implementados en el proceso de talento humano / No. Total de procesos de talento humano que requieren formato de la contraparte</t>
  </si>
  <si>
    <t>Realizar mantenimiento y actualización de los datos abiertos en la plataforma distrital "Datos abiertos Bogotá" https://datosabiertos.bogota.gov.co/</t>
  </si>
  <si>
    <t>Mantener actualizado el 100% de la información disponible en la plataforma de Datos Abiertos Bogotá, asegurándose de que cada conjunto de datos se encuentre en su última versión</t>
  </si>
  <si>
    <t>Porcentaje de objetos geográficos  actualizados en su última versión que ofrece la SDA en la plataforma Distrital.</t>
  </si>
  <si>
    <t>Fortalecer la base de datos geoespaciales en los portales de IDECA mediante la publicación regular de nuevos objetos geográficos.</t>
  </si>
  <si>
    <t>Publicar 8 nuevos objetos geográficos al conjunto de datos de la SDA publicados en la plataforma de Datos Abiertos Bogotá.</t>
  </si>
  <si>
    <t>Porcentaje de objetos geográficos  publicados como nuevo en las plataformas de IDECA</t>
  </si>
  <si>
    <t>Actas de reunión 
Pantallazos
Comunicación</t>
  </si>
  <si>
    <t>5.2.2</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</si>
  <si>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</si>
  <si>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4 revisiones bimensuales de los servicios web geográficos en la plataforma de Datos Abiertos Bogotá para identificar posibles problemas, optimizar el rendimiento y garantizar la accesibilidad y calidad de los datos geográficos.</t>
  </si>
  <si>
    <t>(Número de objetos geográficos en su última versión / 54 Objetos geográfico totales)*100</t>
  </si>
  <si>
    <t>(Número de objetos geográficos publicados como nuevos/ 8)*100</t>
  </si>
  <si>
    <t>27 de marzo de 2023</t>
  </si>
  <si>
    <t>ELIMINADA 
1.5.5</t>
  </si>
  <si>
    <t>ELIMINADA 
Realizar encuestas aplicadas a los ciudadanos sobre las temáticas ambientales divulgadas en los productos comunicacionales de la SDA.</t>
  </si>
  <si>
    <t>ELIMINADA 
6 encuestas diseñadas y aplicadas a los ciudadanos sobre las temáticas ambientales divulgadas en los productos comunicacionales de la SDA.</t>
  </si>
  <si>
    <t>ELIMINADA 
Porcentaje de aplicación de encuestas sobre las temáticas ambientales divulgadas en los productos comunicacionales de la SDA.</t>
  </si>
  <si>
    <t>ELIMINADA 
(# de encuestas aplicadas sobre las temáticas ambientales divulgadas en los productos comunicacionales de la SDA / 6 encuestas programadas para aplicar)* 100</t>
  </si>
  <si>
    <t>ELIMINADA 
Pantallazo encuesta
Informe del resultado de la encuesta</t>
  </si>
  <si>
    <t>ELIMINADA 
Oficina asesora de comunicaciones / Comunicaciones</t>
  </si>
  <si>
    <t xml:space="preserve">ELIMINADA </t>
  </si>
  <si>
    <t>(No. de revisiones de los servicios web geográficos en la plataforma de Datos Abiertos Bogotá realizadas / 4 reuniones bimensuales)*100</t>
  </si>
  <si>
    <t>Porcentaje de revisiones de los servicios web geográficos optimizados y sin interrupciones después de cada revisión bimensual.</t>
  </si>
  <si>
    <t>Eliminación actividad No. 1.5.5 por solicitud de radicado OAC 2024IE57509. Actualización de actividades 5.1.1 ;  5.2.2 y 5.3.1 por plan de trabajo interno de la DPSIA.</t>
  </si>
  <si>
    <r>
      <rPr>
        <b/>
        <sz val="14"/>
        <color theme="1"/>
        <rFont val="Arial"/>
        <family val="2"/>
      </rPr>
      <t>PROGRAMA DE TRANSPARENCIA Y ÉTICA PÚBLICA - PTEP</t>
    </r>
    <r>
      <rPr>
        <sz val="14"/>
        <color theme="1"/>
        <rFont val="Arial"/>
        <family val="2"/>
      </rPr>
      <t xml:space="preserve">
SECRETARÍA DISTRITAL DE AMBIENTE
VIGENCIA 2024
</t>
    </r>
    <r>
      <rPr>
        <b/>
        <sz val="14"/>
        <color theme="1"/>
        <rFont val="Arial"/>
        <family val="2"/>
      </rPr>
      <t>Versión 2</t>
    </r>
  </si>
  <si>
    <t>AVANCE</t>
  </si>
  <si>
    <t>RESULTADO DEL INDICADOR</t>
  </si>
  <si>
    <t>EVIDENCIA Y RUTA DE UBICACIÓN</t>
  </si>
  <si>
    <t>DESCRIPCIÓN DEL AVANCE</t>
  </si>
  <si>
    <t>GRADO DE CUMPLIMIENTO</t>
  </si>
  <si>
    <t>% AVANCE Indicador 
Acumulado</t>
  </si>
  <si>
    <t>REPORTE PRIMERA LÍNEA DE DEFENSA
I CUATRIMESTRE (Enero - Abril 2024)
(Responsable de la actividad - Líder de proceso)</t>
  </si>
  <si>
    <t>SEGUIMIENTO SEGUNDA LÍNEA DE DEFENSA
I CUATRIMESTRE  (Enero - Abril 2024)
(Dirección de Planeación y Sistemas de Información Ambiental)</t>
  </si>
  <si>
    <t>SEGUIMIENTO TERCER LINEA DE DEFENSA 
III CUATRIMESTRE  (Enero - Abril 2024)
Oficina de Control Interno - OCI</t>
  </si>
  <si>
    <t>Programación Ajustada</t>
  </si>
  <si>
    <t>Nueva Actividad</t>
  </si>
  <si>
    <t>Actividad Eliminada</t>
  </si>
  <si>
    <t>Eliminación actividad No. 1.5.5 por solicitud de radicado OAC 2024IE57509.</t>
  </si>
  <si>
    <r>
      <t xml:space="preserve">En atención a la meta e indicador establecidos e identificados como:
</t>
    </r>
    <r>
      <rPr>
        <b/>
        <sz val="10"/>
        <color theme="1"/>
        <rFont val="Arial"/>
        <family val="2"/>
      </rPr>
      <t>Meta:</t>
    </r>
    <r>
      <rPr>
        <sz val="10"/>
        <color theme="1"/>
        <rFont val="Arial"/>
        <family val="2"/>
      </rPr>
      <t xml:space="preserve"> Una (1) jornada de dialogo ciudadano y rendición de cuenta de la vigencia 2024 efectuada.
</t>
    </r>
    <r>
      <rPr>
        <b/>
        <sz val="10"/>
        <color theme="1"/>
        <rFont val="Arial"/>
        <family val="2"/>
      </rPr>
      <t>Indicador:</t>
    </r>
    <r>
      <rPr>
        <sz val="10"/>
        <color theme="1"/>
        <rFont val="Arial"/>
        <family val="2"/>
      </rPr>
      <t xml:space="preserve"> Realización de la  jornada de dialogo ciudadano y rendición de cuenta de la vigencia 2024
</t>
    </r>
    <r>
      <rPr>
        <b/>
        <sz val="10"/>
        <color theme="1"/>
        <rFont val="Arial"/>
        <family val="2"/>
      </rPr>
      <t>Fórmula Indicador</t>
    </r>
    <r>
      <rPr>
        <sz val="10"/>
        <color theme="1"/>
        <rFont val="Arial"/>
        <family val="2"/>
      </rPr>
      <t>: No. de jornada de dialogo ciudadano y rendición de cuenta realizada de la vigencia 2024</t>
    </r>
  </si>
  <si>
    <t xml:space="preserve">Promedio </t>
  </si>
  <si>
    <t xml:space="preserve">Durante el primer 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necidades e identificación de problemas, la informacion se encuestra actualizada al primer trimestre de 2024 https://www.ambientebogota.gov.co/es/participa  </t>
  </si>
  <si>
    <t>100% modulo de atencion al ciudadano actualizado</t>
  </si>
  <si>
    <t xml:space="preserve">Link: Menu Atencion al ciudadano:  https://www.ambientebogota.gov.co/es/atencion-y-servicios-a-la-ciudadania  
Link Menu participa: https://www.ambientebogota.gov.co/es/participa </t>
  </si>
  <si>
    <t>Se evidencia información actualizada, organizada y disponible en el módulo atención y servicios a la ciudadanía. Se sugiere revisar en los canales de atención la descripción del chatbot, dado que no fue posible ubicarlo en la parte donde se indica, así mismo se sugiere actualizar la "Carta de trato digno" dado que es de la vigencia 2020. Estan habilitados los link que direcciona al Sistema de Bogota te escucha y otros enlaces web. Se encuentra desactualizados  algunos nombres del directorio institucional. Se sugiere actualizar y ampliar las preguntas frecuentes, ya que por ejemplo aun se cita el centro de zoonosis el cual ya se llama Instituto de Protección y Bienestar Animal. El directorio de servidores públicos: contratistas esta actualizado a enero 2024 y el de funcionarios a febrero 2024.  Están públicos y actualizados los informes semestrales del defensor del ciudadano. Esta actualizada la información relacionada con Prensa. Se sugiere revisar el item de "Información de Interés" del módulo atención y servicios a la ciudadanía, ya que  no contiene información al respecto. También se sugiere la actualización del portafolio de servicios y trámites de la SDA, ya que al descargar el archivo indica "Portafolio de productos, servicios y tramites 2023"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t>
  </si>
  <si>
    <t xml:space="preserve">Menú atención y servicios a la ciudadanía
https://www.ambientebogota.gov.co/es/atencion-y-servicios-a-la-ciudadania  
Menú participa
https://www.ambientebogota.gov.co/web/transparencia/plan-de-participacion-ciudadana 
https://www.ambientebogota.gov.co/es/web/transparencia/participacion-para-la-identificacion-de-problemas-y-diagnostico-de-necesidades
</t>
  </si>
  <si>
    <t>INICIADO</t>
  </si>
  <si>
    <t xml:space="preserve">Durante el primer trimestre del 2024 se realiza mesa de trabajo para seguir trabajando en mejorar el modulo participa, en esta mesa participa, transparencia, atencion al ciudadano , Opel y comunicaciones </t>
  </si>
  <si>
    <t>El proceso reporta la realización de 1 de las 3 mesas de trabajo programadas para el acompañamiento y apropiación del módulo participa del portal web. Esta mesa de trabajo se realizó el 27 de marzo en conjunto con la subsecretaria general desde la temática de transparencia, servicio a la ciudadania con la OPEL y la oficina asesora de comunicaciones, donde trataron los lineamientos menú participa Función publica generalidades.</t>
  </si>
  <si>
    <t>Acta de reunión y lineamientos
https://drive.google.com/drive/u/0/folders/1DPyQVA5dpR8cB_MRlF-pENon35L7bscB</t>
  </si>
  <si>
    <t>CUMPLIENDO</t>
  </si>
  <si>
    <t>Tercer cuatrimestre</t>
  </si>
  <si>
    <t>Acción programada para el tercer cuatrimestre</t>
  </si>
  <si>
    <t>No aplica</t>
  </si>
  <si>
    <t>PROGRAMADA</t>
  </si>
  <si>
    <t>Se realizó publicación del 100% de la información solicitada  por los procesos o dependencias mediante ticket en la mesa de servicios para publicación en la sección de transparencia y acceso a la información de la SDA.</t>
  </si>
  <si>
    <t>https://drive.google.com/drive/u/0/folders/14HL0SgKB0moYM7jbCJa5H3kP8eybFYsS</t>
  </si>
  <si>
    <t>Se evidencia el reporte de la mesa de servicios del servicio de publicación en el sitio de transparencia de la página web, con la atención de 122 ticket solicitados por la dependencia con la respectiva publicación de la información</t>
  </si>
  <si>
    <t>Reporte mesa de servicio
https://drive.google.com/drive/u/0/folders/14HL0SgKB0moYM7jbCJa5H3kP8eybFYsS</t>
  </si>
  <si>
    <t xml:space="preserve">Durante el primer trimestre 2024,  se recibieron 28 y se publicaron 21, asi: en enero  8, en febrero 13 y en marzo 7  generando los informes mensuales de solicitudes de acceso a la información </t>
  </si>
  <si>
    <t xml:space="preserve">Informes de solicitud de informacion </t>
  </si>
  <si>
    <t xml:space="preserve">Informes publicados en la pagina web : https://www.ambientebogota.gov.co/es/web/transparencia/informe-de-pqrs 
Drive: https://drive.google.com/drive/u/0/folders/1k7WgCW1Rm90I56cmsSbP-ZSRnvzOqWYX </t>
  </si>
  <si>
    <t>El proceso reporta la recepción de 28 solicitudes de acceso a la información pública en lo corrido del primer trimestre 2024.
Se verifica generación y publicación del informe mensual de gestión de las solicitudes de acceso a la información de los meses enero, febrero y marzo, los cuales contienen copia de las respuestas dadas por la entidad.</t>
  </si>
  <si>
    <t>Informes de acceso a la información
https://www.ambientebogota.gov.co/es/web/transparencia/informe-de-pqrs/-/document_library_display/6nLwHuCsY1JF/view/6189097</t>
  </si>
  <si>
    <t xml:space="preserve">El 12 de febrero delegados de la SDA- DGC asistieron a mesa de sustentación de TRD ante delegados del Consejo Distrital de Archivos. La conclusión obtenida al finalizar la sesión que tuvo una duración de 5 horas es la no obtención de la convalidación del instrumento archivístico en razón a que en la mayoría de las series documentales misionales, no se cuenta con: i) Fechas extremas de la documentación y ii) volumen documental, lo cual imposibilita al equipo evaluador del Consejo Distrital de Archivos, avalar la valoración secundaria. 
Se adjunta, invitación a mesa de sustentación de TRD y el concepto técnico de convalidación de TRD el cual fue recibido en la SDA el 5 de marzo de 2024 bajo radicado interno 2024ER52286. </t>
  </si>
  <si>
    <t xml:space="preserve">Se adjunta, invitación a mesa de sustentación de TRD y el concepto técnico de convalidación de TRD el cual fue recibido en la SDA el 5 de marzo de 2024 bajo radicado interno 2024ER52286. Documentos que reposan en el DRIVE del proceso de Gestión Documental. </t>
  </si>
  <si>
    <t>Se evidencia la gestión del proceso para lograr la convalidación de la Tabla de Retención Documental de la SDA ante el Archivo Distrital, mediante una mesa de sustentación de TRD ante los delegados del Consejo Distrital de Archivos cuyo propósito es la verificación de requisitos técnicos, solicitada por la SDA. Dicha mesa de sustentación se citó con radicado SDA 2024ER28491 del 2 de febrero de 2024 y radicado de Secretaria General 2-2024-4058 para el día 12 de febrero de 2024. Se evidencia realización de la mesa por la comunicación final emitida por el Director distrital de archivo de Bogotá con radicado SDA 2024ER52266 del 5 de marzo de 2023 y radicado Secretaria General 2-2024-7711, en la cual se determinó la no obtención de la convalidación, realizando la devolución del instrumento de archivo debido a que no cumple con la lista de requisitos técnicos que hagan viable su evaluación. Se adjunta acta de la reunión de la mesa de sustentación efectuada el 12 de febrero de 8am a 12m.</t>
  </si>
  <si>
    <t>Comunicaciones oficiales y evidencia de reunión
https://drive.google.com/drive/u/0/folders/1bu_OGjEBphbCoJrSr3q2jiXDMqsK31M1</t>
  </si>
  <si>
    <t>Se realizó una actualización del esquema de publicación de información de la SDA, de acuerdo con la Resolución SDA No. 05466 de 2023 y conforme a las necesidades y cambios de la entidad.</t>
  </si>
  <si>
    <t>https://drive.google.com/drive/u/0/folders/1qMonViju3v-H8sYbW4sLvMPrGzohtqAS</t>
  </si>
  <si>
    <t xml:space="preserve">Se evidencia 1 de 4 actualizaciones del esquema de publicación de la información realizada el 6 de marzo de 2024. 
Se evidencia en el esquema actualización en los items de organigrama, ejecución presupuestal, proyectos de inversion, plan de acción institucional, informes de control interno, entre otros, y publicado en https://www.ambientebogota.gov.co/es/web/transparencia/esquema-de-publicacion-de-informacion </t>
  </si>
  <si>
    <t>Captura de publicación y esquema
https://drive.google.com/drive/u/0/folders/1qMonViju3v-H8sYbW4sLvMPrGzohtqAS</t>
  </si>
  <si>
    <t>En febrero de 2024 la SF proyecto y traslado a la DLA la información necesaria para expedir el acto administrativo por el cual se establecen los costos de reproducción de la información pública solicitada por particulares a la Secretaría Distrital de Ambiente para la vigencia 2024
Luego de todas las revisiones la Secretaria del Despacho aprobó y firmó la Resolución SDA 00668 “Por la cual se establecen los costos de reproducción y fotocopiado de la información de
carácter público que reposa en la Secretaría Distrital de Ambiente.”</t>
  </si>
  <si>
    <t>Comunicado Oficial Externo 2024EE71737
Proceso Forest 6171424</t>
  </si>
  <si>
    <t xml:space="preserve">Con Resolución SDA No. 00668 del 3 de abril de 2024, radicado 2024EE71737  “Por la cual se establecen los costos de reproducción y fotocopiado de la información de carácter público que reposa en la Secretaría Distrital de Ambiente.
Se evidencia publicación del acto administrativo en la sede electrónica de la página web en https://www.ambientebogota.gov.co/documents/893475/948558/1.3.4+Resoluci%C3%B3n+486+de+2023+-+Costos+de+reproducci%C3%B3n+y+fotocopiado.pdf/ff854142-a1fe-4679-b1fa-5f94266a379d </t>
  </si>
  <si>
    <t>Resolución y publicación
https://drive.google.com/drive/u/0/folders/1MU1WsTPoblfa3hZAlFZrCOJ_Vu_zmGPC</t>
  </si>
  <si>
    <t>CUMPLIDA</t>
  </si>
  <si>
    <t xml:space="preserve">En el primer trimestre del año 2024, frente a este ítem, se realizó la actualización del Programa de Gestión Documental de la SDA, de acuerdo a los referentes técnicos y legales emitidos por el Archivo General de la Nación y el Archivo de Bogotá. Acorde a lo anterior, se inicia con el proceso de actualización del PGD el 12 de enero del corriente, realizando una primera reunión con para establecer pautas a seguir; posteriormente se realiza un análisis de la situación actual de la gestión documental y archivos de la entidad, y las prioridades a tener en cuenta; en este sentido se elabora un primer borrador del documento, el cual se presenta al grupo de profesionales por medio de una reunión realizada el 17 de enero; en fechas posteriores se remiten correos electrónicos indicando avances.
Continuando con el proceso de actualización del PGD, y consientes del carácter transdisciplinario y holístico de este documento, para el mes de febrero se solicitan documentos relativos a los procesos tecnológicos llevados en la entidad, por lo cual se establecen conversaciones con el área de Planeación y Sistemas de Información Ambiental – DPSIA, para lo cual el ingeniero Frederick Ferro, amablemente da indicaciones relativas el Plan Institucional de Tecnologías de Información PETI y documentos adicionales vinculados al plan de acción en cuanto proyectos de tecnología que incorporan temas de gestión documental.
Finalmente, teniendo en cuenta procesos coyunturales de cambio de administración, el mes de marzo de consolida borrado preliminar del PGD, adicionalmente se elabora una presentación en powert point, un borrador de acto administrativo (resolución), por medio de la cual se adoptaría el PGD en la entidad; los documentos mencionados, se envían el 21 de marzo por solicitud del área de planeación. En una última acción, el 16 de abril se presenta el PGD versión final y sus anexos al grupo de profesionales, los cuales solicitan unos ajustes de forma (ya realizados) y un ajuste específico sobre el presupuesto a tener en cuenta (en proceso de ajuste), y se espera tener una reunión con la directora del área para su sustentación previa a su aprobación por parte del Comité Institucional de Gestión y Desempeño. Nota. Es importante tener en cuenta los programas específicos ya aprobados, que deben ser parte de los anexos del PGD.  
</t>
  </si>
  <si>
    <t xml:space="preserve">En cuanto al porcentaje, podemos hablar de un 90%, puesto que hace falta la presentación a los directivos y la aprobación del PGD
</t>
  </si>
  <si>
    <t>Listado de evidencias del PGD
20240112_Agenda_PGD 
20240115_Correo de Secretaria Distrital de Ambiente - Avance PGD 2024
20240117_Acta_reunión_actualización_PGD 
20240117_Agenda_revisión_PGD_1
20240117_Agenda_revisión_PGD_2
20240118_Correo de Secretaria Distrital de Ambiente - Avance PGD
20240119_Correo de Secretaria Distrital de Ambiente - Borrador PGD
20240208_Correo de Secretaria Distrital de Ambiente - Solicitud información para la formulación del PGD
20240216_Informe de asistencia de Socialización_PGD_2024
20240221_Correo de Secretaria Distrital de Ambiente - Evidencia PGD 2024
20240316_Presentación_PGD_2024
20240321_Correo de Secretaria Distrital de Ambiente - SOLICITUD DE PGD
20240321_Proyecto_resolución_PGD_2024
20240416_Acta_reunión_socialización_PGD
20240416_Socialización_PGD_2024_Video
20240417_Matriz_seguimiento_PGD_2024_revisión
20240417_PGD_2024_Final_revisión
https://drive.google.com/drive/folders/1au_PiPiUuM-bRvXSxYeTKnCfNowh-vaE</t>
  </si>
  <si>
    <t>Si bien esta acción esta programada para el segundo y tercer cuatrimestre. El proceso reporta avances para actualizar el Programa de gestión documental mediante reuniones de trabajo, la proyección de la Resolución SDA y la actualización del documento Programa de Gestión Documental, el cual fue socializado el 16 de abril en el equipo de gestión documental de la DGC. 
Se esta pendiente de la revisión y validación final por parte de la Directora de Gestión Corporativa para llevar al Comité Institucional de Gestión y Desempeño para su aprobación y adopción.</t>
  </si>
  <si>
    <t>Actas de reunión, correos, proyecto de Resolución y documento propuesto PGD_2024
https://drive.google.com/drive/u/0/folders/1II86nShf8Mu95C84fpvpwKNHAoLiEQQE</t>
  </si>
  <si>
    <t>Acción programada para el segundo y tercer cuatrimestre</t>
  </si>
  <si>
    <t>Durante el primer trimestre del 2024 se realiza mesa de trabajo jutno con la oficina de atencion al ciudadano donde se revisa que mas se ha implementado en cuanto accesibiliad, revisando la resolucion 1519 del 2020 .</t>
  </si>
  <si>
    <t>El proceso repota la realización de 1 de las 3 mesas de trabajo programadas para hacer seguimiento a  las directrices de accesibilidad web faltantes en la SDA. Esta mesa de trabajo se realizó con el grupo de servicio a la ciudadanía el 27 de febrero donde se revisó la Resolución 1519 del 2020 y las actividades realizadas por parte de servicio a la ciudadanía en cuanto a accesibilidad, en la cual quedaron varios compromisos para el 30 de marzo de 2024, de los cuales no se cuenta con información reportada por la primera línea. Se verificarán en el proximo monitoreo.</t>
  </si>
  <si>
    <t>Acta de reunión y matriz de seguimiento
https://drive.google.com/drive/u/0/folders/1dGoBgW12A4Mr742PLVEYXcOLsCB9GImZ</t>
  </si>
  <si>
    <t>Durante el primer trimestre del 2024 se realiza seguimiento a la matriz Ita,realizando las solicituddes pertinenetes a las diferentes areas en pro de mejorar y obtener mejores resultados.</t>
  </si>
  <si>
    <t>El proceso reporta 1 de los 2 seguimientos programados al cumplimiento de la Resolución 1519 de 2020, se evidencia comunicaciones oficiales a través de memorando y de correos sobre el seguimiento y alertamiento de información para cumplir con lo dispuesto, se evidencia matriz de seguimiento ITA y resultado del ITA 2022-2023, como línea base para el seguimiento.</t>
  </si>
  <si>
    <t>Comunicaciones oficiales,matriz de seguimiento, resultado ITA
https://drive.google.com/drive/u/0/folders/1D8PJDwmkrb5bE-0TNzYvh2rkXnPMGk4U</t>
  </si>
  <si>
    <t>Durante el primer trimestre del 2024 se realiza seguimiento al esquema de publicacion conforme a la resolucion actual, realizando las solicitudes pertinentes para mejorar el debido cumplimiento al esquema.</t>
  </si>
  <si>
    <t>El proceso reporta 2 de los 6 seguimientos bimensuales programados del esquema de publicación de la SDA. Se evidencia matriz de seguimiento al esquema de publicaciones de la SDA, según Resolución SDA No. 05466 de 2022, con las observaciones al respecto de cada ítem y la gestión para su actualización a través de comunicaciones oficiales a los responsables productores de la información y su gestión para la publicación.</t>
  </si>
  <si>
    <t>Matriz de seguimiento y comunicaciones 
https://drive.google.com/drive/folders/1_FIMnks1ef1my5fPEDixCG6H_6JJPhGf</t>
  </si>
  <si>
    <t>Durante el primer cuatrimestre de la vigencia 2024, la Oficina de Control Interno, realizó el Informe de Seguimiento al Cumplimiento de la Ley 1712 de 2014 - Transparencia y Derecho de Acceso a la Información Pública Nacional de Secretaría Distrital de Ambiente (SDA) Abril 2024 , socializado a los integrantes del CICCI mediante radicado No. 2024IE82750 del 16 de abril de 2024.</t>
  </si>
  <si>
    <t>Rradicado No. 2024IE82750 del 16 de abril de 2024 correspondiente a  Informe  de Seguimiento al Cumplimiento de la Ley 1712 de 2014 -
Transparencia y Derecho de Acceso a la Información Pública
Nacional de Secretaría Distrital de Ambiente (SDA) Abril 2024</t>
  </si>
  <si>
    <t>Se evidencia realización del seguimiento al Cumplimiento de la Ley 1712 de 2014 - Transparencia y Derecho de Acceso a la Información Pública Nacional, comunicado a toda la entidad y miembros del CICCI con radicado 2024IE82750 del 16 de abril de 2024.
Se sugiere gestionar la publicación del informe en el sitio de transparencia del portal web de la SDA, dado que a la fecha de realización de este  monitoreo no evidenció publicación en https://www.ambientebogota.gov.co/es/web/transparencia/informes-de-la-oficina-de-control-interno/-/document_library_display/dQE7lgXxsm6s/view/6115144</t>
  </si>
  <si>
    <t>Comunicación e Informe
https://drive.google.com/drive/u/0/folders/10So9Due5uXIWtgZ_QWV0xazdDHQt9poh</t>
  </si>
  <si>
    <t>ELIMINADA</t>
  </si>
  <si>
    <t xml:space="preserve">Durante el primer trimestre del 2024 se participa en la  feria de la camara de comercio y en el supercadeSuba, donde se realiza divulgacion de la  importancia de la ley de transparencia en nuestra entidad. </t>
  </si>
  <si>
    <t>El proceso reporta 1 de las 3 actividades programada para la promoción o divulgación de la sección de transparencia y acceso a la información pública, realizada el 21 de marzo en la feria de la camara de comercio y supercade de Suba. Se evidencia lista de asistencia, fotografias e información de la divulgación.</t>
  </si>
  <si>
    <t>Lista de asistencia y documento de divulgación
https://drive.google.com/drive/u/0/folders/1APhYUHytaNdiA48mgOT0EiEIxSlU5j0g</t>
  </si>
  <si>
    <t>REPORTE DE INDICADORES DE GESTIÓN OAC, PRIMER TRIMESTRE 2023. (enero, febrero, marzo) Se deja claridad que  el reporte de abril se reportará en el próximo informe, debido a que el corte es a 30 de abril de 2024.
La Oficina Asesora de Comunicaciones ejecuta el Plan de Comunicaciones 2024 a través de dos líneas estratégicas. A continuación, se relacionan las actividades realizadas durante el primer trimestre de 2024 correspondiente a cada línea.  
1.	Línea de comunicación organizacional e interna 
Carteleras digitales: Durante este periodo se realizó la publicación de 106 contenidos en las carteleras digitales de la entidad.
Correo institucional: Se enviaron 100 mensajes a través del correo comunicacioninterna@ambientebogota.gov.co  con las noticias institucionales y de la Administración distrital (monitoreo Somos Noticia), así como el boletín virtual “Para estar en Ambiente”, Miércoles de Mujer y las actividades realizadas por las diferentes áreas (Información de interés).
Fondos de pantalla: Durante este periodo se publicó 5 fondo de pantalla en los computadores de la Secretaría de Ambiente.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t>
  </si>
  <si>
    <t>Ubicación de los soportes: Unidad Compartida OAC/archivos 2024/indicadores  2024, enero,febrero, marzo/Igualmente en isolución, indicadores de gestión OAC/ plan de comunicaciones.</t>
  </si>
  <si>
    <t>Como segunda línea se pudo verificar que la oficina asesora de comunicaciones ejecuta el Plan de Comunicaciones 2024 a través de dos líneas estratégicas, la línea de comunicación organizacional e interna y la línea de comunicación externa e informativa, manejan canales y actividades que han venido realizando en el cuatrimestre: 1. carteleras, 2. correo interno, 3. Fondos de pantalla, 4. comunicaciones, 5. redes, 6. convocatorias a medios, 7. Pagina web, 8. piezas graficas, 9. audiovisuales, 10. Campañas, 11. Eventos, 12. Celebraciones y 13.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t>
  </si>
  <si>
    <t>Seguimientos 
https://drive.google.com/drive/u/0/folders/1E0rAb_8mpx29299Wmj1QSPnkvhT_CxgA
Archivos de indicadores OAC Unidad compartida OAC
https://drive.google.com/drive/u/0/folders/140XmYHCsudutRo2xhLo4Y-2UraFuAJe3</t>
  </si>
  <si>
    <t>Mensualmente se ha realizado la administración integral de los indicadores ambientales dispuestos en el Observatorio Ambiental de Bogotá-OAB , lo cual ha permitido tener un nivel de actualización del 87,24% con corte a marzo de 2024, dado que el reporte es mes completo, la cifra de abril se tendra la primera semana de mayo .</t>
  </si>
  <si>
    <t>https://drive.google.com/drive/u/0/folders/1zQNOCEGO-XrdHz6im33c2f2QnflP1wfb</t>
  </si>
  <si>
    <t>Se evidencia informes mensuales de administración del OAB el cual incluye un capitulo de actualización de los indicadores y se observa la bitacora de control en la cual se evidencia actualización de 158 de 181 indicadores ambientales en total dispuestos en el Observatorio Ambiental de Bogotá-OAB, en tal sentido el nivel de actualización es del 87,24%. 
Se recomienda las gestiones de la SEGAE y de la SRHS ya que son las dependencias de la SDA que poseen indicadores que presentan algun nivel de desactualización o pendientes de reporte, para lograr alcanzar al finalizar el año la meta dispuesta del 98% de actualización del OAB.</t>
  </si>
  <si>
    <t>Informes y bitacoras
https://drive.google.com/drive/u/0/folders/1zQNOCEGO-XrdHz6im33c2f2QnflP1wfb</t>
  </si>
  <si>
    <t>Se elaboraron los 5 informes requeridos por normativa y disposición distrital, que rinden cuenta sobre la gestión de la administración Distrital, el estado y calidad de los recursos naturales:
1. Acuerdo 067/02
2. Bogotá Cómo Vamos
3. Matriz de indicadores de ciudad
4. ICAU
5. ODS</t>
  </si>
  <si>
    <t>https://drive.google.com/drive/u/0/folders/1maBdeZuJKGfwYfSUmo8oUJ7ERDz-RYcZ</t>
  </si>
  <si>
    <t>Se elaboraron y enviaron a la SDP los informes reglamentarios: 1) Acuerdo 067/02 2) Bogotá Cómo Vamos 3) Matriz de indicadores de ciudad 4) ICAU y 5. ODS, que rinden cuenta sobre la gestión de la administración Distrital, el estado y calidad de los recursos naturales.
Se evidencian informes y comunicaciones de envio, con lo que se observa cumplimiento de la acción.</t>
  </si>
  <si>
    <t>Informes y comunicaciones
https://drive.google.com/drive/u/0/folders/1maBdeZuJKGfwYfSUmo8oUJ7ERDz-RYcZ</t>
  </si>
  <si>
    <t>Durnate el primer trimestre de 2024, la SDA hizo presencia en 16 ferias de servicio a las cuales fue convocada la SDA por la Secretaria General, los Cades y Super Cades, Camara de Comercio y/o las organizadas por el grupo de servicio a la ciudadania ,  logrando la atencion de 2333 ciudadanos  lo que permite un fortalecimiento del canal presencial, asi:
- Ferias del mes de febrero, se asistieron a 8 ferias de servicio logrando atender a 1119 ciudadanos: Cade Toberin (110 ciudadanos atendidos), Super CadeCAD (244 ciudadanos), Cade Fontibon (123 ciudadanos), Super Cade Calle 13 (150 ciudadanos), Cade Movil Kenndy bellavista (165 ciudadanos) Vereda Quiba (129 ciudadanos), Super Cade Bosa (121 ciudadanos), Centro Comercial Gran Plaza (77 ciudadanos).
- Ferias del mes de marzo, se asistieron a 8 ferias, logrando atender 1214 ciudadanos, asi: Centro comercial Gran Plaza (77 ciudadanos), Super Cade Americas (174 ciudadanos), Supercade Engativa (110 ciudadanos), SuperCade Movil ALameda la Toscana (264 ciudadanos), SuperCade Suba (151 ciudadanos), Supercade movil Plaza Ferial 20 de julio (120 ciudadanos), Camara de Comercio de Bogota (120 ciudadanos), Super Cade Manitas (80 ciudadanos)</t>
  </si>
  <si>
    <t>16 ferias de servicio asisitdas</t>
  </si>
  <si>
    <t xml:space="preserve">Actas y asistencia de las ferias de servicio
https://drive.google.com/drive/u/0/folders/1OjE4IujpsxPDEmATroW-tMzKa8dyLC6t </t>
  </si>
  <si>
    <t>El proceso reporta presencia de la SDA en 16 ferias de servicio convocadas por la Secretaria General, CADES y Super Cades, Camara de Comercio y/o las organizadas por el grupo de servicio a la ciudadania,  con una atención  de 2333 ciudadanos, en el mes de febrero, se asistieron a 8 ferias con 1119 ciudadanos atendidos y en el mes de marzo, se asistieron a 8 ferias con 1214 ciudadanos. Se evidencia listas de asistencia y documentos de soporte.</t>
  </si>
  <si>
    <t>Actas de reunion y listados de asistencia
https://drive.google.com/drive/u/0/folders/1dSN8KFQjXEF0GMndMHJ3-keadJ_PD1Sy</t>
  </si>
  <si>
    <t>Durante el primer trimestre de 2024,  se realizó el seguimiento de la supervision de 9 cades y supercades: Super Cade CAD, Super Cade Suba,  Cade Toberin, Super Cade Fontibon, Super Cade Bosa, Super Cade Manitas, Super Cade Calle 13, Super Cade Egativa, Super Cade Americas.</t>
  </si>
  <si>
    <t>Actas de visitas de seguimiento (18 visitas de seguimiento)</t>
  </si>
  <si>
    <t xml:space="preserve">Actas de seguimiento 
https://drive.google.com/drive/u/0/folders/13Dfk0_8mVRq0Lia3_WsGX2tRx0Tfnhq9 </t>
  </si>
  <si>
    <t xml:space="preserve">El proceso reporta seguimiento a la supervisión de la atención a la ciudadanía en los CADES, mediante la realización de 18 visitas, 9 en el mes de enero y 9 en el mes de febrero. 
La meta es realizar 4 visitas de seguimiento en el primer cuatrimestre, lo cual ya esta muy por encima de lo programado, se sugiere cambiar la meta, de manera tal que sea más coherente con la operación y capacidad de la SDA en este item, ya que que en dos meses se han realizado 18 visitas y la meta eran 4 en el cuatrimestre y 11 en el año. La acción ya estaría cumplida y esta programada para todo el año.
</t>
  </si>
  <si>
    <t>Actas de reunion y listados de asistencia
https://drive.google.com/drive/u/0/folders/1R3y98TMaCiElieBsBRNvlMYw0wU9IuwV</t>
  </si>
  <si>
    <t xml:space="preserve">Durante el primer 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t>
  </si>
  <si>
    <t xml:space="preserve">1 documento de avances </t>
  </si>
  <si>
    <t xml:space="preserve">Documento de avance implementacion Modelo de Servicio 
https://drive.google.com/drive/u/0/folders/1LRMiDRmrtKy4hcAvhbGuyTaGHb5H3jm6 </t>
  </si>
  <si>
    <t>Se reporta implementación de las acciones del modelo de servicio a la ciudadanía, se observa matriz de seguimiento con 32 actividades que vienen siendo ya aplicadas desde años anteriores. Como acciones del 2024 se destacan la definición de los riesgos y la adecuacion de la sala presencial de atención, incluyendo los baños con accesibilidad para personas en condición de discapacidad.</t>
  </si>
  <si>
    <t>Matriz de seguimiento 
https://drive.google.com/drive/u/0/folders/1aVW66g2UoL5EMFaT1jZsvrTPVXYASTsa</t>
  </si>
  <si>
    <t>Durante el primer trimestre de 2024, se realizaron 7 entrenamientos periodicos en temas relacionados con la misionalidad de la entidad y temas relacionados con servicio ala ciudadania, asi: digiturno, socualizacion del procedimiento "Canales de Atencion y Gestion PQRSF", protocolos de atencion, normativas.</t>
  </si>
  <si>
    <t xml:space="preserve">7 entrenanamientos a los servidores de Servicio a la Ciudadania </t>
  </si>
  <si>
    <t xml:space="preserve">Soporte de capacitaciones
https://drive.google.com/drive/u/0/folders/1BbxhWbbsiseDUh5YKhR0J3dhFH_0AEr0 </t>
  </si>
  <si>
    <t xml:space="preserve">El proceso reporta 7 de los 30 entrenamientos programados para el personal de servicio al ciudadano y correspondencia, es decir un avance del 23%, en temas relacionados con digiturno, paz y salvo, procedimiento de canales de atenció, gestión de PQRSF, protocolos de atención, normativa. </t>
  </si>
  <si>
    <t>Actas de reunión y listados de asistencia de entrenamientos
https://drive.google.com/drive/u/0/folders/1LB7ysHrh3ywqkh57_YEPT0O3bpRRPb_X</t>
  </si>
  <si>
    <t xml:space="preserve">Durante el primer trimestre de 2024, se llevó a cabo seguimiento a 6568 peticiones;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91% recibió respuesta dentro de los términos de ley, el 4% recibio respuesta fuera de termino, el 3% se encuentra sin respuesta fuera de termino  y  el 2% restante  se encuentra en termino para dar respuesta en el meses de abril y mayo de 2024 ;  cabe resaltar que el 96% de las peticiones registradas corresponden a los proceso misionales de la Entidad. </t>
  </si>
  <si>
    <t xml:space="preserve">100% de PQRS con seguimiento en la oportunidad de respuestas </t>
  </si>
  <si>
    <t xml:space="preserve">Informes publicados en la pagina web : https://www.ambientebogota.gov.co/es/web/transparencia/informe-de-pqrs 
Drive: https://drive.google.com/drive/u/0/folders/1GNwrtDn69A9lihgbfn804QfnuGiRqUJV </t>
  </si>
  <si>
    <t>El proceso reporta gestión y seguimiento semanal al 100% de los PQRSF que ingresan a la entidad, en lo corrido del primer trimestre se recibieron 6568 peticiones.
Se evidencia elaboración y publicación del informe mensual de la gestión y a la atención de las PQRSF de enero y febrero de 2024, en el módulo de transparencia del portal web, numeral 4.10. Informes trimestrales sobre acceso a información, quejas y reclamos/.
A la fecha de realización de este monitoreo no se encuentra público el informe de marzo, se chequeará su publicación en el siguiente monitoreo.</t>
  </si>
  <si>
    <t>Publicación web
https://www.ambientebogota.gov.co/es/web/transparencia/informe-de-pqrs/-/document_library_display/6nLwHuCsY1JF/view/6380600
Informes PQRSF
https://drive.google.com/drive/u/0/folders/1M7za1R-ht_hBBJVsjjhJpIjrVnE7h3hM</t>
  </si>
  <si>
    <t>Durante el primer trimestre de la vigencia 2024, se aplicaron un total de  5.876 encuestas a través de los canales de atencion presencial (1564)  telefonico (3927) y virtual (385),  los cuales respondieron a la pregunta ¿se encuentra satisfecho con el servicio prestado por la persona que lo atendió? y se obtuvo de esta manera un porcentaje de satisfacción promedio de  96%, asi: un 100% de satisfacción mediante el canal presencial, un 100% en el canal telefónico y un 88% en el canal virtual</t>
  </si>
  <si>
    <t xml:space="preserve">96% de satisfacción ciudadana </t>
  </si>
  <si>
    <t xml:space="preserve">Infomes de Satisfaccion y Percepcion Ciudadana 
https://drive.google.com/drive/u/0/folders/1A3ZjadWd1gCqk-Yfirz8-P51i1C-Wo2G </t>
  </si>
  <si>
    <t>El proceso reporta aplicación de 5876 encuestas de percepción y satisfacción del servicio prestado por laSDA, tanto presencial, vía telefónica y virtual, con un promedio general de 96% que manifestó encontrarse satisfecho con el servicio recibido. Por lo cual se evidencia cumplimiento de la meta de mantener un 94% de satisfacción de atención, promedio.</t>
  </si>
  <si>
    <t>Informes
https://drive.google.com/drive/u/0/folders/1L6wA3Ksgecj0E-PrIowvEj2AEp5PSgvs</t>
  </si>
  <si>
    <t xml:space="preserve">Durante el primer trimestre de 2024, se recibieron 1 reiteradas las cuales fueron gestionados por el Defensor del Ciudadano, como se observa en los informes mensuales del Defensor del mes de febrero donde se recibio. </t>
  </si>
  <si>
    <t>100% de las solicitadas gestionadas</t>
  </si>
  <si>
    <t xml:space="preserve">Informes del Defensor del Ciudadano 
https://drive.google.com/drive/u/0/folders/1oIjvMmf40XciUavAPYQseZ0lb7I3Bx2h </t>
  </si>
  <si>
    <t>En el mes de enero ingresaron 69 solicitudes reiteradas y en febrero se recibieron 91 solicitudes reiteradas, registradas por nuestros diferentes canales de atención (virtual, telefónica y presencial), de las cuales se atendió el 100% de las solicitudes reiteradas.
Se evidencia el informe mensual de defensor del ciudadano del mes de enero y febrero de 2024.</t>
  </si>
  <si>
    <t>Informes
https://drive.google.com/drive/u/0/folders/1Bk2TTeb0ogAfX1Qg8qy3SfP7E9zS50iq</t>
  </si>
  <si>
    <t>Durante el primer trimestre de 2024, se formuló y registró la estrategia de racionalización de trámites para la vigencia 2024, según lo establecido.</t>
  </si>
  <si>
    <t>1 estrategia registrada en el SUIT</t>
  </si>
  <si>
    <t xml:space="preserve">Formulación y Registro estrategia Racionalización 2024
https://drive.google.com/drive/u/0/folders/1i9DdVixxPgHYHITYxa7ZCAVzn7G7Q2Mv </t>
  </si>
  <si>
    <t>El proceso formuló e inscribió ante el SUIT la estrategia de racionalización de trámites de la SDA para la vigencia 2024.
Se evidencia publicación de la estrategia de racionalización en el portal web de la SDA. 
Se evidencia registró estrategia de racionalización en la plataforma SUIT https://tramites1.suit.gov.co/reportes-web/faces/reportes/racionalizacion/rep_portal_tipo_racionalizacion_departamento.jsf</t>
  </si>
  <si>
    <t>Estrategia
https://drive.google.com/drive/u/0/folders/1v2B-0Wai8v3vQiyUDAWrPzqkbOAeCzBR
Publicación web
https://www.ambientebogota.gov.co/es/web/transparencia/plan-anticorrupcion-y-de-atencion-al-ciudadano1/-/document_library_display/Y0VDqzfpYjO5/view/5995750</t>
  </si>
  <si>
    <t>Durante el primer trimestre de 2024, se realizo el primer seguimiento a la estrategia de racionalización en el Suit</t>
  </si>
  <si>
    <t>1 seguimiento a la estrategia de racionalizacion en el SUIT</t>
  </si>
  <si>
    <t xml:space="preserve">1er Seguimiento a la estrategia en SUIT
https://drive.google.com/drive/u/0/folders/1i9DdVixxPgHYHITYxa7ZCAVzn7G7Q2Mv </t>
  </si>
  <si>
    <t>Desde el rol de planeación en la plataforma SUIT, la subsecretaría general de la SDA realizó el primer seguimiento a la estrategia de racionalización SUIT, se evidencia matriz con el diligenciamiento de las 6 preguntas de seguimiento.
Desde el rol de control interno, se informó que esta actividad  no está programada para este periodo, esta programada para el segundo y tercer cuatrimestre.</t>
  </si>
  <si>
    <t>Seguimiento
https://drive.google.com/drive/u/0/folders/1MckBsVS062wZ5w0xXuwrTS3zhsy7kkAh</t>
  </si>
  <si>
    <t>Se realizó mantenimiento y actualización de 7 objetos geográficos en datos abiertos en la plataforma distrital "Datos abiertos Bogotá" https://datosabiertos.bogota.gov.co/</t>
  </si>
  <si>
    <t xml:space="preserve">https://datosabiertos.bogota.gov.co/
Actas de reunión </t>
  </si>
  <si>
    <t>Si bien esta acción esta programada para el segundo y tercer cuatrimestre, el proceso reporta el avance de la actualización de 7 objetos geográficos en el mes de enero de 2024, conforme a la programación realizada en mesa de trabajo del 8 de febrero de 2024.</t>
  </si>
  <si>
    <t>Acta y datos abiertos
https://drive.google.com/drive/u/0/folders/1gs_i-F9EbBHd_YcqcMn8wXgqJrsO1w6m</t>
  </si>
  <si>
    <t xml:space="preserve">REPORTE DE INDICADORES DE GESTIÓN OAC, PRIMER TRIMESTRE 2023. (enero, febrero, marzo) Se deja claridad que  el reporte de abril se reportará en el próximo informe, debido a que el corte es a 30 de abril de 2024.
2.	Línea de comunicación externa e informativa
Comunicados de prensa y notas: Se elaboraron 65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para la rueda de prensa.
Redes Sociales: En las redes sociales de la entidad los resultados durante este mes fueron: 3.210 nuevos seguidores en Twitter (X); en Facebook 1.051 nuevos seguidores; 10.377 en Instagram; en TikTok 18.778 y 43.146.644 visualizaciones consolidadas de los videos institucionales en el canal de YouTube.
Página Web: Durante enero en la página web de la Secretaría Distrital de Ambiente www.ambientebogota.gov.co se publicaron y actualizaron 91 contenidos y se registraron 497.624 visitas.
Piezas gráficas: En este periodo se diseñaron y publicaron 390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98 contenidos audiovisuales sobre los diferentes temas de interés de la Secretaría Distrital de Ambiente.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t>
  </si>
  <si>
    <t>Como segunda línea se pudo verificar que la oficina asesora de comunicaciones ha venido entregando información sobre la gestión institucional en lenguaje claro, a través de los canales de comunicación externa, conforme al plan de comunicaciones de la SDA para la vigencia 2024 y las politicas de operación del procedimiento interno del proceso de comunicaciones: redes, convocatorias a medios, pagina web, piezas graficas, Campañas, Eventos, celebraciones y monitoreo a medios. Estas actividades se pudieron evidenciar en las evidencias observadas en la unidad drive de la OAC https://drive.google.com/drive/u/0/folders/140XmYHCsudutRo2xhLo4Y-2UraFuAJe3 .
Así mismo se verificó el indicador en el aplicativo Isolucion denominado "Plan de Comunicaciones 2024 ejecutado" el cual va cumpliendo de acuerdo con lo programado y se evidenciaron 3 seguimientos realizados al plan de comunicaciones.
En tal sentido, se evidencia la realización de 3 de los 12 seguimientos programados  al cumplimiento del plan de comunicaciones de la vigencia 2024, en lo que respecta la linea de comunicación externa o informativa.</t>
  </si>
  <si>
    <t>3 nuevos objetos geográficos entre febrero y marzo 2024
Reunión con el equipo técnico de Ideca para socilizar la propuesta del plan de trabajo del 2024</t>
  </si>
  <si>
    <t xml:space="preserve">Actas de reunión
Pantallazo página de datos abiertos bogotá
</t>
  </si>
  <si>
    <t>Si bien esta acción esta programada para el segundo y tercer cuatrimestre, el proceso reporta el avance de la programación de crear 3 nuevos objetos geográficos entre febrero y marzo (Bogotá construcción sostenible, árboles talados, volcamiento arbolado urbano) conforme a la programación realizada en mesa de trabajo del 8 de febrero de 2024.</t>
  </si>
  <si>
    <t>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t>
  </si>
  <si>
    <t>Actas de reunión</t>
  </si>
  <si>
    <t>Si bien esta acción esta programada para el segundo y tercer cuatrimestre, el proceso reporta el avance de la programación de una revisión bimensual realizada mediante mesa de trabajo del 8 de febrero de 2024, entre el equipo de trabajo de la SDA y el equipo técnico de IDECA.</t>
  </si>
  <si>
    <t>Durante el primer trimestre del 2024 se llevó a cabo 43 sesiones de las Comisiones Ambientales Locales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</si>
  <si>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Las actas de las CAL y del CCA reposan en la unidad compartida de la OPEL: https://drive.google.com/drive/folders/1om8vb_gzw4Ksi4T4lH41lIlaX794n4DU y https://drive.google.com/drive/folders/1XBAWRPaaqiT1adiaNnZ4gdwrCKMdX_rK</t>
  </si>
  <si>
    <t>Se evidencia espacios de participación ciudadana mediante la realización de las Comisiones Ambientales Locales-CAL, ya sean virtuales o presenciales en las 20 localidades del Distrito Capital, donde se lleva a cabo actividades de planificación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t>
  </si>
  <si>
    <t xml:space="preserve">Actas y matriz de seguimiento
https://drive.google.com/drive/u/0/folders/164qSD8rggyA08wDIhTw7PSdfgJWlIaWH
</t>
  </si>
  <si>
    <t xml:space="preserve">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3.Proceso Gestión ambiental y Desarrollo rural
Por lo anterior, se explico el diligenciamiento de los formatos y se establecieron las fechas de entrega de la información.
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t>
  </si>
  <si>
    <t xml:space="preserve">Se adjunta, invitación a la mesa de trabajo, presentación, lista de asistencia. Asi como lista asistencia de la reunión con la Personería Documentos que reposan en el DRIVE del enlace SIG de loa DGC.  </t>
  </si>
  <si>
    <t>Si bien esta acción esta programada para el segundo y tercer cuatrimestre, el proceso reporta gestiones que aportan a la elaboración del mapa de conocimiento de la entidad, a través de reuniones con los procesos de la entidad  para socializar los formatos y solicitar su diligenciamiento. Así mismo indica una reunión con Personería para dar lineamientos sobre la construcción del mapa de conocimiento de la SDA.</t>
  </si>
  <si>
    <t>Listado de asistencia y correos 
https://drive.google.com/drive/u/0/folders/1smuQoBiER0Xgmo2-1iYqqC_R-fYjgYVS</t>
  </si>
  <si>
    <t>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t>
  </si>
  <si>
    <t xml:space="preserve">Se adjunta, invitación a la mesa de trabajo, listado de asistencia. Documentos que reposan en el DRIVE del enlace SIG de loa DGC.  </t>
  </si>
  <si>
    <t>El proceso reporta que con el fin de continuar con la participación en la red de conocimiento e intercambio de experiencias en materia de gestión del conocimiento e innovación o transparencia y ética pública, se participó en un taller con la Veeduría Distrital “Taller básico de Innovación Pública” el día 10 de abril., en la cual se intercambió avances de la política en las diferentes entidades del Distrito 
Por otra parte, el proceso reporta ingreso a la red de innovación a nivel Latinoamérica GovTech Latinoamérica, desde la vigencia pasada se hace parte de la red de Gestión del conocimiento y la innovación “Comunidad práctica de la Secretaría General.</t>
  </si>
  <si>
    <t>Acta y listado de asistencia
https://drive.google.com/drive/u/0/folders/1VOpWKzSCbbumRw6GoBhnu8gn3UrD_NIT</t>
  </si>
  <si>
    <t xml:space="preserve">Para la vigencia 2024, se establecieron 11 actividades a ejecutar en el plan de acción del programa de gestión de integridad.
Durante el periodo del primer cuatrimestre se han ejecutado las siguientes:
1. Diseñar  la estrategia de comunicación y piezas divulgativas de los valores de integridad.
4.Evaluación de la gestión de integridad 2023 
5.Articulación de la gestión de Integridad  con el Plan Anticorrupción de la SDA y otros instrumentos de gestión.
6. Articulación institucional e interinstucional para el desarrollo de iniciativas asociadas a la gestión de integridad.
</t>
  </si>
  <si>
    <t xml:space="preserve">Las actividades 1. y 4. Se encuentran ejecutadas en un 100%
Las actividades 5 y 6 en un 33%
</t>
  </si>
  <si>
    <t xml:space="preserve">Seguimiento del Plan de Acción de Gestión de Integridad y sus anexos.
</t>
  </si>
  <si>
    <t>El equipo de gestores de integridad conforme al correo electrónico remitido de fecha 22 de abril, indica que para lo corrido del primer cuatrimestre se han ejecutado 4 de las 11 actividades establecidas en el plan de acción del programa de gestión de integridad: 1. Diseñar  la estrategia de comunicación y piezas divulgativas de los valores de integridad. 2.Evaluación de la gestión de integridad 2023. 3.Articulación de la gestión de Integridad  con el Plan Anticorrupción de la SDA y otros instrumentos de gestión. Y 4. Articulación institucional e interinstucional para el desarrollo de iniciativas asociadas a la gestión de integridad.</t>
  </si>
  <si>
    <t>Actividades
https://drive.google.com/drive/u/0/folders/1FPNrpzBPoYmsdgSeY94EKdY2FvSfoPRG</t>
  </si>
  <si>
    <t xml:space="preserve">Programa de Transparencia y Ética Pública Distrital aprobado mediante acta de comité institucional de gestión y desempeño en su sesión #8 del 22-12-2023. En dicha acta se encuentra incorporada la  presentación de la formulación y aprobación del Plan de Acción del Programa de Gestión de Integridad de la SDA para la vigencia 2024.
</t>
  </si>
  <si>
    <t>Un Plan de acción del programa de gestión de integridad de la SDA 2024, formulado y aprobado.
100% cumplimiento</t>
  </si>
  <si>
    <t>El Programa se encuentra público y disponible en la sede electrónica de la
word_ini
SDA en el link: https://www.ambientebogota.gov.co/es/web/transparencia/plan-anticorrupcion-yde-atencion-al-ciudadano1/-/document_library_display/Y0VDqzfpYjO5/view/5995730
Acta #8 del 22 de diciembre de 2024, que reposa en la DPSIA.</t>
  </si>
  <si>
    <t>Se formuló el plan de Acción del programa de gestión de integridad de la SDA para la vigencia 2024. Dado que esta una acción dentro del Programa de Transparencia y Ética Pública, este fue aprobado en la  en su sesión #8 del 22-12-2023, documentada en el acta de reunión donde se encuentra incorporada la  presentación de la formulación y aprobación del Plan de Acción del Programa de Gestión de Integridad de la SDA para la vigencia 2024.</t>
  </si>
  <si>
    <t>Acta y plan
https://drive.google.com/drive/u/0/folders/1gLsPjuUjS830WPnmFm39VPSQ76sXHHDW</t>
  </si>
  <si>
    <t>No  tiene actividades programadas para el periodo.</t>
  </si>
  <si>
    <t>N.A.</t>
  </si>
  <si>
    <t xml:space="preserve">Durante el periodo, no se han formulado hasta el momento estrategias o actividades distritales asociadas a la gestión de integridad a las que hayamos sido convocados a participar.
</t>
  </si>
  <si>
    <t>El equipo de gestores de integridad conforme al correo electrónico remitido de fecha 22 de abril, indica que durante este periodo de monitoreo la Secretaría General de la Alcaldía Mayor de Bogotá no ha promovido o convocado a participar en las  actividades asociadas a la gestión de integridad en el marco de las iniciativa o estrategias distritales.</t>
  </si>
  <si>
    <t>Dirección de Gestión Corporativa: En el primer cuatrimestre de 2024 la Dirección de Gestión Corporativa DGC junto con la líder de los gestores de integridad formularon el Plan de Trabajo Gestión de Conflicto de Intereses 2024, documento que fue remitido a los enlaces del SIG mediante correo electrónico del 14 de marzo, con el fin de socializar el proyecto del plan y recibir las respectivas observaciones por parte de los procesos. Así mismo, el 16 de abril se llevó a cabo reunión presencial y virtual con cada uno de los enlaces del SIG de las áreas, socializando las actividades a ejecutar para la vigencia, los responsables y la periodicidad. Finalmente se realizarán los ajustes recomendados en la capacitación, se remitirá la última versión, con el fin de que los enlaces socialicen el plan con los respectivos jefes y posteriormente será presentado ante el Comité Institucional de Gestión y Desempeño. Se adjunta lista de asistencia de los 25 asistentes,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</si>
  <si>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Se adjunta lista de asistencia de los 25 asistentes, correo de invitación y el proyecto del plan. Documentación que reposa en el Drive del profesional del SIG de la DGC.</t>
  </si>
  <si>
    <t>Si bien esta acción esta programada para el segundo y tercer cuatrimestre, el proceso reporta gestiones que aportan a la formulación del Plan de Gestión del Conflicto de interes 2024, mediante la formulación de la propuesta de plan y la realización de una mesa de trabajo para la socialización y validación de los enlaces de las dependencias, llevada a cabo el 16 de abril, de la cual quedaron ajustes y recomendaciones a tener en cuenta.</t>
  </si>
  <si>
    <t>Lista de asistencia, correos y proyecto de plan
https://drive.google.com/drive/u/0/folders/1jXxMaFDqQGBCon3joynVdhHxF12KOTct</t>
  </si>
  <si>
    <t xml:space="preserve">No reportó. </t>
  </si>
  <si>
    <t xml:space="preserve">El proceso no reportó como primera línea. Sin respuesta a solicitud de radicado 2024IE76318 proceso 6232388 enviado a la DLA.
Como segunda línea no se pudo verificar que  se incluyerá en los contratos de prestación de servicios de los apoderados judiciales, una cláusula en el sentido de manifestar cualquier conflicto de intereses en el que se encuentren incursos, por la relación con los procesos judiciales y extrajudiciales de toda índole, asignados a cargo. Se reitera la solicitud de reporte. </t>
  </si>
  <si>
    <t>SIN REPORTE</t>
  </si>
  <si>
    <t>Dirección de Gestión Corporativa: En el primer cuatrimestre de 2024 la Dirección de Gestión Corporativa DGC junto con la líder de los gestores de integridad formularon el plan de implementación para la vigencia 2024 conforme a la Política Antisoborno de la SDA., documento que fue remitido a los enlaces del SIG mediante correo electrónico del 27 de marzo, con el fin de socializar el proyecto del plan y recibir las respectivas observaciones por parte de los procesos. Se espera efectuar capacitación con cada uno de los enlaces del SIG de las áreas y explicar la metodología de reporte de las actividades a ejecutar para la vigencia, los responsables y la periodicidad. Posteriormente presentarlo ante el Comité Institucional de Gestión y Desempeño CIGD para aprobación. Se adjunta correo de invitación y el proyecto del plan.  
Gestores de integridad: Se adelantó la formulación del plan de trabajo, inicialmente solicitando a las dependencias sus aportes, así como a los gestores de integridad (quienes presentaron sus aportes). Se llevó a cabo reunión el 16 de abril de 2024, en el auditorio del sótano, de manera presencial y también virtual, para concluir el ejercicio de formulación.
No aplica ejecución de actividades para el periodo.</t>
  </si>
  <si>
    <t xml:space="preserve">Se adjunta correo de invitación y el proyecto del plan. Documentación que reposa en el Drive del profesional del SIG de la DGC.  </t>
  </si>
  <si>
    <t>Si bien esta acción esta programada para el segundo y tercer cuatrimestre, el proceso reporta gestiones que aportan a la plan de implementación de la Política Antisoborno, mediante la elaboración del proyecto del plan y la socialización mediante correo del 27 de marzo para su revisión por parte los enlaces SIG de las dependencias.</t>
  </si>
  <si>
    <t>Correo y proyecto del plan
https://drive.google.com/drive/u/0/folders/1qGHJaKxETOO1cQ0syrnH-V2rem3DtnCm</t>
  </si>
  <si>
    <t>ultimo trimestrre</t>
  </si>
  <si>
    <t>Para el primer cuatrimestre de la presente vigencia se divulgo el mapa de riesgos de la SDA en sus componentes de Gestión, Corrupción, Fiscales y SARLAFT así: 
•	El Sesión No 1 del Comité Institucional de Coordinación y Control Interno (CICCI) con fecha de 11 de enero de 2024, se presentó el mapa de riesgos de la SDA.
•	Mediante comunicación oficial (Correo electrónico) del 18 de enero se comunicó a funcionarios y contratistas la presentación del mapa de riesgos en comité y su publicación en página web en el siguiente link. https://acortar.link/i4XY3G
•	Mediante radicados 2024IE11164 y 2024IE77835 del 15 de enero y del 11 de abril respectivamente se comunicó la publicación del mapa de riesgos consolidado en página web, en el siguiente.  https://acortar.link/i4XY3G
•	En capacitación virtual del 15 de abril se socializo el mapa de riesgos consolidado a enlaces SIG-MIPG de cada proceso y la metodología para el primer seguimiento del año en el aplicativo ISOLUCION.</t>
  </si>
  <si>
    <t>Se divulga el mapa de riesgos consolidado de la SDA.</t>
  </si>
  <si>
    <t>https://drive.google.com/drive/folders/1FOkPdaOp2JXcBuWNkh-FzyLmymixVpk9</t>
  </si>
  <si>
    <t>Se evidencias 5 acciones de divulgación del mapa de riesgos  de la SDA,  en sus componentes de gestión, corrupción, fiscales y SARLAFT: 1 publicación web, 2. socialización en el CICCI, 3. Correo electrónico a funcionarios y contratista, 4. comunicaciones 2024IE11164 y 2024IE77835, 5. Capacitación virtual
Dado que la meta era realizar 3 divulgaciones del mapa de riesgos  de gestión y de corrupción de la SDA en el año, lo cual ya esta muy por encima de lo programado, se sugiere cambiar la meta, de manera tal que sea más coherente con la operación y capacidad de la SDA en este item, ya que que en tres meses se realizaron 4 divulgaciones y la meta eran 3 en todo el año.
La acción ya estaría cumplida y esta programada para todo el año.</t>
  </si>
  <si>
    <t>Divulgaciones
https://drive.google.com/drive/u/0/folders/1cR1UYRLckBanv4YC1YcV62nVGtjldr8z</t>
  </si>
  <si>
    <t>segundo y tercer trimestre</t>
  </si>
  <si>
    <t>Durante el primer cuatrimestre de la vigencia 2024, la Oficina de control Interno, en cumplimiento del Plan Anual de Auditorías, realizó el Seguimiento a las Acciones de Plan Anticorrupción y de Atención al Ciudadano / Programa de Transparencia y Ética Pública, en adelante PAAC - PTEP (Componentes, Mapa de Riesgos y Reporte Aplicativo SUIT) / Tercer Cuatrimestre 2023, el cual fue socializaco con los integrantes del CICCI mediante el radicado No. 2024IE11698 del 16 de enero de 2024.</t>
  </si>
  <si>
    <t xml:space="preserve">Radicado No. 2024IE11698 del 16 de enero de 2024 Informe de Seguimiento a las Acciones de Plan Anticorrupción y de Atención al Ciudadano / Programa de Transparencia y Ética Pública, en adelante PAAC - PTEP (Componentes, Mapa de Riesgos y Reporte Aplicativo SUIT) / Tercer Cuatrimestre 2023. 
Página web institucional  en la ruta: https://acortar.link/XYDKMh
</t>
  </si>
  <si>
    <t>El proceso realizó 1 de 3 informes de seguimiento a las Acciones de Plan Anticorrupción y de Atención al Ciudadano / Programa de Transparencia y Ética Pública, en adelante PAAC - PTEP (Componentes, Mapa de Riesgos y Reporte Aplicativo SUIT) / Tercer Cuatrimestre 2023,
Se verifica su publicación en la página web de la Entidad en https://www.ambientebogota.gov.co/es/web/transparencia/informes-de-la-oficina-de-control-interno/-/document_library_display/dQE7lgXxsm6s/view/6067125</t>
  </si>
  <si>
    <t>Comunicaciones y anexo de seguimiento
https://drive.google.com/drive/u/0/folders/1Z3tSuLMrd7PxvpKVA7tB5yrG7g1eIguq</t>
  </si>
  <si>
    <t>La Subdirección Financiera como lo establece el manual de funciones de la entidad no tiene responsabilidades para realizar actividades acerca del direccionamiento estrategico y de planeación por fuera de los procesos y procedimientos financieros.</t>
  </si>
  <si>
    <t>Esta acción esta programada para el tercer cuatrimestre, no obstante 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</si>
  <si>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Comunicaciones
https://drive.google.com/drive/u/0/folders/1qKFgJe9_kXxLMGHvU1_4Uula1zvRz_1j</t>
  </si>
  <si>
    <t>La Subdirección Financiera indica que "no tiene responsabilidades para realizar actividades acerca del direccionamiento estrategico y de planeación por fuera de los procesos y procedimientos financieros".
Se evidencia comunicación de radicado 2024IE82415 del 16 de abril emitido por la OCI donde se solicita a la SF y  a la DGC el seguimiento; en respuesta a ello la SF responde con radicado 2024IE86236 del 21 de abril, en cual se presenta varias inquietudes en relación con la administración del riesgo de lavado de activos y de financiación del terrorismo y de la designación del oficial del cumplimiento.
Se recomienda definir quien ejercerá las actividades de oficial de cumplimiento o el equipo de trabajo, en la próxima sesión del CICCI en la entidad, como espacio donde se discute la linea estrategia para la administración de los riesgos, el cual incluye los riesgos de lavado de activos y financiamiento del terrorismo,</t>
  </si>
  <si>
    <t>SIN INICIAR</t>
  </si>
  <si>
    <t xml:space="preserve">Esta actividad no se reporta, teniendo en cuenta que con memorando 2024IE35740 del 12 de febrero 2024, se solicitó a la Subsecretaría General que se revise el Manual y se ajuste, conforme a las observaciones del proceso de Talento Humano y de Gestión Contractual con el fin de revisar el formato que recomendó la Subsecretaría adoptar, sin que hasta la fecha se haya recibido respuesta alguna
</t>
  </si>
  <si>
    <t>El proceso no reporta Implementación del formato de Conocimiento de la contraparte como una de las herramientas de control frente al SARLAFT en el proceso de Gestión Contractual,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</si>
  <si>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t>Comunicación y manual 
https://drive.google.com/drive/u/0/folders/1mNGsuRXg_cSRNFaChFC0ZRMfSVzQWpFn</t>
  </si>
  <si>
    <t>El proceso no reporta Implementación del formato de Conocimiento de la contraparte como una de las herramientas de control frente al SARLAFT en el proceso de Gestión de talento humano, dado que resultado de la reunión realizada el día 10 de enero de 2024, con las profesionales encargadas de la revisión del Manual para la Prevención y Control del Lavado de Activos y Financiación del Terrorismo – (LA/FT) se solicitó con radicado 2024IE35740 del 12 de febrero 2024 la revisión y ajuste del manual SARLAFT a la Subsecretaría General.</t>
  </si>
  <si>
    <r>
      <t xml:space="preserve">En atención a la meta e indicador establecidos e identificados como:
</t>
    </r>
    <r>
      <rPr>
        <b/>
        <sz val="10"/>
        <color theme="1"/>
        <rFont val="Arial"/>
        <family val="2"/>
      </rPr>
      <t>Meta:</t>
    </r>
    <r>
      <rPr>
        <sz val="10"/>
        <color theme="1"/>
        <rFont val="Arial"/>
        <family val="2"/>
      </rPr>
      <t xml:space="preserve"> Una estrategia de racionalización de trámites de la SDA 2024 inscrita en el SUIT.
</t>
    </r>
    <r>
      <rPr>
        <b/>
        <sz val="10"/>
        <color theme="1"/>
        <rFont val="Arial"/>
        <family val="2"/>
      </rPr>
      <t>Indicador:</t>
    </r>
    <r>
      <rPr>
        <sz val="10"/>
        <color theme="1"/>
        <rFont val="Arial"/>
        <family val="2"/>
      </rPr>
      <t xml:space="preserve"> Número de estrategia de racionalización de trámites de la SDA 2024 inscrita en el SUIT.
</t>
    </r>
    <r>
      <rPr>
        <b/>
        <sz val="10"/>
        <color theme="1"/>
        <rFont val="Arial"/>
        <family val="2"/>
      </rPr>
      <t>Fórmula Indicador</t>
    </r>
    <r>
      <rPr>
        <sz val="10"/>
        <color theme="1"/>
        <rFont val="Arial"/>
        <family val="2"/>
      </rPr>
      <t xml:space="preserve">: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t>
    </r>
    <r>
      <rPr>
        <sz val="10"/>
        <color theme="1" tint="0.249977111117893"/>
        <rFont val="Arial"/>
        <family val="2"/>
      </rPr>
      <t xml:space="preserve">...() </t>
    </r>
    <r>
      <rPr>
        <b/>
        <sz val="10"/>
        <color theme="1" tint="0.249977111117893"/>
        <rFont val="Arial"/>
        <family val="2"/>
      </rPr>
      <t>Formalización de la Estrategia de Racionalización de Trámites</t>
    </r>
    <r>
      <rPr>
        <sz val="10"/>
        <color theme="1" tint="0.249977111117893"/>
        <rFont val="Arial"/>
        <family val="2"/>
      </rPr>
      <t xml:space="preserve">
Una vez diseñada la Estrategia en mención, </t>
    </r>
    <r>
      <rPr>
        <b/>
        <u/>
        <sz val="11"/>
        <color theme="1" tint="0.249977111117893"/>
        <rFont val="Arial"/>
        <family val="2"/>
      </rPr>
      <t>esta deberá publicarse a 31 de enero de cada año en la página web de la entidad</t>
    </r>
    <r>
      <rPr>
        <sz val="11"/>
        <color theme="1" tint="0.249977111117893"/>
        <rFont val="Arial"/>
        <family val="2"/>
      </rPr>
      <t>,</t>
    </r>
    <r>
      <rPr>
        <sz val="10"/>
        <color theme="1" tint="0.249977111117893"/>
        <rFont val="Arial"/>
        <family val="2"/>
      </rPr>
      <t xml:space="preserve">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t>
    </r>
    <r>
      <rPr>
        <sz val="10"/>
        <color theme="1"/>
        <rFont val="Arial"/>
        <family val="2"/>
      </rPr>
      <t xml:space="preserv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t>
    </r>
  </si>
  <si>
    <r>
      <t xml:space="preserve">En atención a la meta e indicador establecidos e identificados como:
</t>
    </r>
    <r>
      <rPr>
        <b/>
        <sz val="10"/>
        <color theme="1"/>
        <rFont val="Arial"/>
        <family val="2"/>
      </rPr>
      <t>Meta:</t>
    </r>
    <r>
      <rPr>
        <sz val="10"/>
        <color theme="1"/>
        <rFont val="Arial"/>
        <family val="2"/>
      </rPr>
      <t xml:space="preserve"> Dos (2) reportes de seguimiento registrados en el SUIT de la Función Pública.
</t>
    </r>
    <r>
      <rPr>
        <b/>
        <sz val="10"/>
        <color theme="1"/>
        <rFont val="Arial"/>
        <family val="2"/>
      </rPr>
      <t>Indicador</t>
    </r>
    <r>
      <rPr>
        <sz val="10"/>
        <color theme="1"/>
        <rFont val="Arial"/>
        <family val="2"/>
      </rPr>
      <t xml:space="preserve">: Reportes de seguimiento registrados en el SUIT.
</t>
    </r>
    <r>
      <rPr>
        <b/>
        <sz val="10"/>
        <color theme="1"/>
        <rFont val="Arial"/>
        <family val="2"/>
      </rPr>
      <t>Fórmula Indicador</t>
    </r>
    <r>
      <rPr>
        <sz val="10"/>
        <color theme="1"/>
        <rFont val="Arial"/>
        <family val="2"/>
      </rPr>
      <t xml:space="preserve">: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t>
    </r>
  </si>
  <si>
    <r>
      <t xml:space="preserve">En atención a la meta e indicador establecidos e identificados como:
</t>
    </r>
    <r>
      <rPr>
        <b/>
        <sz val="10"/>
        <color theme="1"/>
        <rFont val="Arial"/>
        <family val="2"/>
      </rPr>
      <t>Meta:</t>
    </r>
    <r>
      <rPr>
        <sz val="10"/>
        <color theme="1"/>
        <rFont val="Arial"/>
        <family val="2"/>
      </rPr>
      <t xml:space="preserve"> Una (1) revisión anual a la Política de Administración del riesgo de la SDA.
</t>
    </r>
    <r>
      <rPr>
        <b/>
        <sz val="10"/>
        <color theme="1"/>
        <rFont val="Arial"/>
        <family val="2"/>
      </rPr>
      <t>Indicador:</t>
    </r>
    <r>
      <rPr>
        <sz val="10"/>
        <color theme="1"/>
        <rFont val="Arial"/>
        <family val="2"/>
      </rPr>
      <t xml:space="preserve"> Seguimiento a la revisión de la Política de administración de riesgos
</t>
    </r>
    <r>
      <rPr>
        <b/>
        <sz val="10"/>
        <color theme="1"/>
        <rFont val="Arial"/>
        <family val="2"/>
      </rPr>
      <t>Fórmula Indicador</t>
    </r>
    <r>
      <rPr>
        <sz val="10"/>
        <color theme="1"/>
        <rFont val="Arial"/>
        <family val="2"/>
      </rPr>
      <t xml:space="preserve">: No. de revisiones realizadas a la Política de administración de riesgos de la entidad de la SDA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</si>
  <si>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18 procesos de la entidad socializados sobre la Política de administración de riesgos de la entidad
</t>
    </r>
    <r>
      <rPr>
        <b/>
        <sz val="10"/>
        <color theme="1"/>
        <rFont val="Arial"/>
        <family val="2"/>
      </rPr>
      <t>Indicador:</t>
    </r>
    <r>
      <rPr>
        <sz val="10"/>
        <color theme="1"/>
        <rFont val="Arial"/>
        <family val="2"/>
      </rPr>
      <t xml:space="preserve"> Socialización de la Política de administración de riesgos en los procesos
</t>
    </r>
    <r>
      <rPr>
        <b/>
        <sz val="10"/>
        <color theme="1"/>
        <rFont val="Arial"/>
        <family val="2"/>
      </rPr>
      <t>Fórmula Indicador</t>
    </r>
    <r>
      <rPr>
        <sz val="10"/>
        <color theme="1"/>
        <rFont val="Arial"/>
        <family val="2"/>
      </rPr>
      <t xml:space="preserve">: No. de procesos socializados con la Política de administración de riesgos de la entidad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</si>
  <si>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Un (1) mapa de riesgos de la entidad presentado
</t>
    </r>
    <r>
      <rPr>
        <b/>
        <sz val="10"/>
        <color theme="1"/>
        <rFont val="Arial"/>
        <family val="2"/>
      </rPr>
      <t>Indicador:</t>
    </r>
    <r>
      <rPr>
        <sz val="10"/>
        <color theme="1"/>
        <rFont val="Arial"/>
        <family val="2"/>
      </rPr>
      <t xml:space="preserve"> Mesas de trabajo para revisar y actualizar el mapa de riesgos de la SDA
</t>
    </r>
    <r>
      <rPr>
        <b/>
        <sz val="10"/>
        <color theme="1"/>
        <rFont val="Arial"/>
        <family val="2"/>
      </rPr>
      <t>Fórmula Indicador</t>
    </r>
    <r>
      <rPr>
        <sz val="10"/>
        <color theme="1"/>
        <rFont val="Arial"/>
        <family val="2"/>
      </rPr>
      <t xml:space="preserve">: No. de mapas de riesgos  de  la SDA presentados en CICCI
Actividad programada para el último cuatrimestre de la vigencia 2024 </t>
    </r>
  </si>
  <si>
    <r>
      <t xml:space="preserve">En atención a la meta e indicador establecidos e identificados como:
</t>
    </r>
    <r>
      <rPr>
        <b/>
        <sz val="10"/>
        <color theme="1"/>
        <rFont val="Arial"/>
        <family val="2"/>
      </rPr>
      <t>Meta:</t>
    </r>
    <r>
      <rPr>
        <sz val="10"/>
        <color theme="1"/>
        <rFont val="Arial"/>
        <family val="2"/>
      </rPr>
      <t xml:space="preserve"> Tres (3) divulgaciones del mapa de riesgos  de  gestión y de corrupción de la SDA realizadas
</t>
    </r>
    <r>
      <rPr>
        <b/>
        <sz val="10"/>
        <color theme="1"/>
        <rFont val="Arial"/>
        <family val="2"/>
      </rPr>
      <t>Indicador:</t>
    </r>
    <r>
      <rPr>
        <sz val="10"/>
        <color theme="1"/>
        <rFont val="Arial"/>
        <family val="2"/>
      </rPr>
      <t xml:space="preserve"> Divulgación del mapa de riesgos  de  gestión y de corrupción de la SDA
</t>
    </r>
    <r>
      <rPr>
        <b/>
        <sz val="10"/>
        <color theme="1"/>
        <rFont val="Arial"/>
        <family val="2"/>
      </rPr>
      <t>Fórmula Indicador</t>
    </r>
    <r>
      <rPr>
        <sz val="10"/>
        <color theme="1"/>
        <rFont val="Arial"/>
        <family val="2"/>
      </rPr>
      <t xml:space="preserve">: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t>
    </r>
  </si>
  <si>
    <r>
      <t xml:space="preserve">En atención a la meta e indicador establecidos e identificados como:
</t>
    </r>
    <r>
      <rPr>
        <b/>
        <sz val="10"/>
        <color theme="1"/>
        <rFont val="Arial"/>
        <family val="2"/>
      </rPr>
      <t>Meta:</t>
    </r>
    <r>
      <rPr>
        <sz val="10"/>
        <color theme="1"/>
        <rFont val="Arial"/>
        <family val="2"/>
      </rPr>
      <t xml:space="preserve"> Tres (3) informes de seguimiento emitidos y publicados en la página web de la Entidad.
</t>
    </r>
    <r>
      <rPr>
        <b/>
        <sz val="10"/>
        <color theme="1"/>
        <rFont val="Arial"/>
        <family val="2"/>
      </rPr>
      <t>Indicador:</t>
    </r>
    <r>
      <rPr>
        <sz val="10"/>
        <color theme="1"/>
        <rFont val="Arial"/>
        <family val="2"/>
      </rPr>
      <t xml:space="preserve"> Emisión y publicación de informes de seguimiento.
</t>
    </r>
    <r>
      <rPr>
        <b/>
        <sz val="10"/>
        <color theme="1"/>
        <rFont val="Arial"/>
        <family val="2"/>
      </rPr>
      <t>Fórmula Indicador:</t>
    </r>
    <r>
      <rPr>
        <sz val="10"/>
        <color theme="1"/>
        <rFont val="Arial"/>
        <family val="2"/>
      </rPr>
      <t xml:space="preserve">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t>
    </r>
  </si>
  <si>
    <r>
      <t xml:space="preserve">En atención a la meta e indicador establecidos e identificados como:
</t>
    </r>
    <r>
      <rPr>
        <b/>
        <sz val="10"/>
        <color theme="1"/>
        <rFont val="Arial"/>
        <family val="2"/>
      </rPr>
      <t>Meta:</t>
    </r>
    <r>
      <rPr>
        <sz val="10"/>
        <color theme="1"/>
        <rFont val="Arial"/>
        <family val="2"/>
      </rPr>
      <t xml:space="preserve"> Un Plan de acción del  programa de gestión de integridad formulado y aprobado para la vigencia 2024
</t>
    </r>
    <r>
      <rPr>
        <b/>
        <sz val="10"/>
        <color theme="1"/>
        <rFont val="Arial"/>
        <family val="2"/>
      </rPr>
      <t>Indicador:</t>
    </r>
    <r>
      <rPr>
        <sz val="10"/>
        <color theme="1"/>
        <rFont val="Arial"/>
        <family val="2"/>
      </rPr>
      <t xml:space="preserve"> Porcentaje de formulación y aprobación  del plan de acción del programa de gestión de integridad 2024
</t>
    </r>
    <r>
      <rPr>
        <b/>
        <sz val="10"/>
        <color theme="1"/>
        <rFont val="Arial"/>
        <family val="2"/>
      </rPr>
      <t>Fórmula Indicador</t>
    </r>
    <r>
      <rPr>
        <sz val="10"/>
        <color theme="1"/>
        <rFont val="Arial"/>
        <family val="2"/>
      </rPr>
      <t>: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t>
    </r>
  </si>
  <si>
    <r>
      <t xml:space="preserve">En atención a la meta e indicador establecidos e identificados como:
</t>
    </r>
    <r>
      <rPr>
        <b/>
        <sz val="10"/>
        <color theme="1"/>
        <rFont val="Arial"/>
        <family val="2"/>
      </rPr>
      <t>Meta:</t>
    </r>
    <r>
      <rPr>
        <sz val="10"/>
        <color theme="1"/>
        <rFont val="Arial"/>
        <family val="2"/>
      </rPr>
      <t xml:space="preserve"> Ejecución del 100% de las acciones programadas en el Plan de acción  del programa de gestión de integridad vigencia 2024
</t>
    </r>
    <r>
      <rPr>
        <b/>
        <sz val="10"/>
        <color theme="1"/>
        <rFont val="Arial"/>
        <family val="2"/>
      </rPr>
      <t>Indicador:</t>
    </r>
    <r>
      <rPr>
        <sz val="10"/>
        <color theme="1"/>
        <rFont val="Arial"/>
        <family val="2"/>
      </rPr>
      <t xml:space="preserve"> Porcentaje de ejecución del Plan de gestión de Integridad
</t>
    </r>
    <r>
      <rPr>
        <b/>
        <sz val="10"/>
        <color theme="1"/>
        <rFont val="Arial"/>
        <family val="2"/>
      </rPr>
      <t>Fórmula Indicador</t>
    </r>
    <r>
      <rPr>
        <sz val="10"/>
        <color theme="1"/>
        <rFont val="Arial"/>
        <family val="2"/>
      </rPr>
      <t>: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t>
    </r>
  </si>
  <si>
    <r>
      <t xml:space="preserve">En atención a la meta e indicador establecidos e identificados como:
</t>
    </r>
    <r>
      <rPr>
        <b/>
        <sz val="10"/>
        <color theme="1"/>
        <rFont val="Arial"/>
        <family val="2"/>
      </rPr>
      <t>Meta:</t>
    </r>
    <r>
      <rPr>
        <sz val="10"/>
        <color theme="1"/>
        <rFont val="Arial"/>
        <family val="2"/>
      </rPr>
      <t xml:space="preserve"> Un (1) informe de resultados de la gestión de Integridad del 2024 elaborado, y presentado.
</t>
    </r>
    <r>
      <rPr>
        <b/>
        <sz val="10"/>
        <color theme="1"/>
        <rFont val="Arial"/>
        <family val="2"/>
      </rPr>
      <t>Indicador:</t>
    </r>
    <r>
      <rPr>
        <sz val="10"/>
        <color theme="1"/>
        <rFont val="Arial"/>
        <family val="2"/>
      </rPr>
      <t xml:space="preserve"> Realización del informe de resultados de la gestión de Integridad 2024
</t>
    </r>
    <r>
      <rPr>
        <b/>
        <sz val="10"/>
        <color theme="1"/>
        <rFont val="Arial"/>
        <family val="2"/>
      </rPr>
      <t>Fórmula Indicador</t>
    </r>
    <r>
      <rPr>
        <sz val="10"/>
        <color theme="1"/>
        <rFont val="Arial"/>
        <family val="2"/>
      </rPr>
      <t>: No. de informes de resultados de la gestión de integridad elaborados y presentado. No aplica para el cuatrimestre</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</si>
  <si>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actividades distritales asociadas a la gestión de integridad
</t>
    </r>
    <r>
      <rPr>
        <b/>
        <sz val="10"/>
        <color theme="1"/>
        <rFont val="Arial"/>
        <family val="2"/>
      </rPr>
      <t>Indicador:</t>
    </r>
    <r>
      <rPr>
        <sz val="10"/>
        <color theme="1"/>
        <rFont val="Arial"/>
        <family val="2"/>
      </rPr>
      <t xml:space="preserve"> Porcentaje de participación en las actividades distritales asociadas a la gestión de integridad promovidas por la Secretaría General de la Alcaldía Mayor de Bogotá
</t>
    </r>
    <r>
      <rPr>
        <b/>
        <sz val="10"/>
        <color theme="1"/>
        <rFont val="Arial"/>
        <family val="2"/>
      </rPr>
      <t>Fórmula Indicador</t>
    </r>
    <r>
      <rPr>
        <sz val="10"/>
        <color theme="1"/>
        <rFont val="Arial"/>
        <family val="2"/>
      </rPr>
      <t>: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</si>
  <si>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trabajo de gestión de conflicto de interes 2024
</t>
    </r>
    <r>
      <rPr>
        <b/>
        <sz val="10"/>
        <color theme="1"/>
        <rFont val="Arial"/>
        <family val="2"/>
      </rPr>
      <t>Indicador:</t>
    </r>
    <r>
      <rPr>
        <sz val="10"/>
        <color theme="1"/>
        <rFont val="Arial"/>
        <family val="2"/>
      </rPr>
      <t xml:space="preserve"> Porcentaje de ejecución de las actividades del plan de trabajo de gestión de conflicto de interes 2024
</t>
    </r>
    <r>
      <rPr>
        <b/>
        <sz val="10"/>
        <color theme="1"/>
        <rFont val="Arial"/>
        <family val="2"/>
      </rPr>
      <t>Fórmula Indicador</t>
    </r>
    <r>
      <rPr>
        <sz val="10"/>
        <color theme="1"/>
        <rFont val="Arial"/>
        <family val="2"/>
      </rPr>
      <t>: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t>
    </r>
  </si>
  <si>
    <r>
      <t xml:space="preserve">En atención a la meta e indicador establecidos e identificados como:
</t>
    </r>
    <r>
      <rPr>
        <b/>
        <sz val="10"/>
        <color theme="1"/>
        <rFont val="Arial"/>
        <family val="2"/>
      </rPr>
      <t>Meta:</t>
    </r>
    <r>
      <rPr>
        <sz val="10"/>
        <color theme="1"/>
        <rFont val="Arial"/>
        <family val="2"/>
      </rPr>
      <t xml:space="preserve"> Una (1) cláusula de conflicto de intereses incluida en los contratos de prestación de servicios de los apoderados judiciales
</t>
    </r>
    <r>
      <rPr>
        <b/>
        <sz val="10"/>
        <color theme="1"/>
        <rFont val="Arial"/>
        <family val="2"/>
      </rPr>
      <t>Indicador:</t>
    </r>
    <r>
      <rPr>
        <sz val="10"/>
        <color theme="1"/>
        <rFont val="Arial"/>
        <family val="2"/>
      </rPr>
      <t xml:space="preserve"> Cláusula de conflicto de intereses en los contratos de prestación de servicios de los apoderados judiciales
</t>
    </r>
    <r>
      <rPr>
        <b/>
        <sz val="10"/>
        <color theme="1"/>
        <rFont val="Arial"/>
        <family val="2"/>
      </rPr>
      <t>Fórmula Indicador</t>
    </r>
    <r>
      <rPr>
        <sz val="10"/>
        <color theme="1"/>
        <rFont val="Arial"/>
        <family val="2"/>
      </rPr>
      <t>: No. de cláusulas de conflicto de intereses incluida en los contratos de prestación de servicios de los apoderados judiciales. 
No Se resentó reporte sobre el avance de la actividad.</t>
    </r>
  </si>
  <si>
    <r>
      <t xml:space="preserve">En atención a la meta e indicador establecidos e identificados como:
</t>
    </r>
    <r>
      <rPr>
        <b/>
        <sz val="10"/>
        <color theme="1"/>
        <rFont val="Arial"/>
        <family val="2"/>
      </rPr>
      <t>Meta:</t>
    </r>
    <r>
      <rPr>
        <sz val="10"/>
        <color theme="1"/>
        <rFont val="Arial"/>
        <family val="2"/>
      </rPr>
      <t xml:space="preserve"> 100% de ejecución de actividades del  plan de implementación de la política antisoborno de la SDA 2024
</t>
    </r>
    <r>
      <rPr>
        <b/>
        <sz val="10"/>
        <color theme="1"/>
        <rFont val="Arial"/>
        <family val="2"/>
      </rPr>
      <t>Indicador:</t>
    </r>
    <r>
      <rPr>
        <sz val="10"/>
        <color theme="1"/>
        <rFont val="Arial"/>
        <family val="2"/>
      </rPr>
      <t xml:space="preserve"> Porcentaje de ejecución de las actividades del plan de implementación de la política antisoborno de la SDA 2024
</t>
    </r>
    <r>
      <rPr>
        <b/>
        <sz val="10"/>
        <color theme="1"/>
        <rFont val="Arial"/>
        <family val="2"/>
      </rPr>
      <t>Fórmula Indicador</t>
    </r>
    <r>
      <rPr>
        <sz val="10"/>
        <color theme="1"/>
        <rFont val="Arial"/>
        <family val="2"/>
      </rPr>
      <t>: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t>
    </r>
  </si>
  <si>
    <r>
      <t xml:space="preserve">En atención a la meta e indicador establecidos e identificados como:
</t>
    </r>
    <r>
      <rPr>
        <b/>
        <sz val="10"/>
        <rFont val="Arial"/>
        <family val="2"/>
      </rPr>
      <t>Meta:</t>
    </r>
    <r>
      <rPr>
        <sz val="10"/>
        <rFont val="Arial"/>
        <family val="2"/>
      </rPr>
      <t xml:space="preserve"> Una revisión del Manual para la Prevención y Control del Lavado de Activos y Financiación del Terrorismo- SARLAFT de la SDA.
</t>
    </r>
    <r>
      <rPr>
        <b/>
        <sz val="10"/>
        <rFont val="Arial"/>
        <family val="2"/>
      </rPr>
      <t>Indicador:</t>
    </r>
    <r>
      <rPr>
        <sz val="10"/>
        <rFont val="Arial"/>
        <family val="2"/>
      </rPr>
      <t xml:space="preserve"> Emisión y publicación de informes de seguimiento. </t>
    </r>
    <r>
      <rPr>
        <b/>
        <sz val="10"/>
        <rFont val="Arial"/>
        <family val="2"/>
      </rPr>
      <t>Fórmula Indicador</t>
    </r>
    <r>
      <rPr>
        <sz val="10"/>
        <rFont val="Arial"/>
        <family val="2"/>
      </rPr>
      <t>: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conclusiones y recomendaciones descritas por la Oficina de Control Interno en memorando interno y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</si>
  <si>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Plan de trabajo 2024 elaborado
</t>
    </r>
    <r>
      <rPr>
        <b/>
        <sz val="10"/>
        <rFont val="Arial"/>
        <family val="2"/>
      </rPr>
      <t>Indicador:</t>
    </r>
    <r>
      <rPr>
        <sz val="10"/>
        <rFont val="Arial"/>
        <family val="2"/>
      </rPr>
      <t xml:space="preserve">100% de avance de la formulación del plan de trabajo 2024 para adaptar y/o desarrollar la debida diligencia.
</t>
    </r>
    <r>
      <rPr>
        <b/>
        <sz val="10"/>
        <rFont val="Arial"/>
        <family val="2"/>
      </rPr>
      <t>Fórmula Indicador</t>
    </r>
    <r>
      <rPr>
        <sz val="10"/>
        <rFont val="Arial"/>
        <family val="2"/>
      </rPr>
      <t>: Porcentaje de avance de la formulación del plan de trabajo 2024 para adaptar y/o desarrollar la debida diligencia
A partir de la revisión efectuada sobre las evidencias aportadas, se observaron dos memorandos internos, uno de parte de la Oficina de Control Interno, con destino a la Dirección de Gestión Corporativa y la Subdirección Financiera, bajo radicado con No. 2024IE82415 del 16 de abril de 2024, el cual referencia en el asunto “Seguimiento articulación Sistema de Administración de Riesgos de Lavado de Activos y de la Financiación del Terrorismo – SARLAFT” y para lo cual se solicita cierta información, y el otro de parte de la Subdirección Financiera en respuesta a esta comunicación y con radicado No. 2024IE86236 del 21 de abril de 2024, en el cual se presentan inquietudes en relación con la administración del riesgo de lavado de activos y de financiación del terrorismo.
Ahora bien, La Oficina de Control Interno mediante memorando interno No. 2024IE93453 de fecha 30 de abril de 2024, emite documento denominado "EVALUACIÓN ESTADO DE IMPLEMENTACIÓN DEL SISTEMA DE ADMINISTRACIÓN DE RIESGOS DE LAVADO DE ACTIVOS Y FINANCIACIÓN DEL TERRORISMO SARLAF EN LA SDA" el cual da cuenta de las acciones adelantadas por la SDA en la vigencia 2023 y el primer cuatrimestre de 2024 y se abordan las inquietudes presentadas por la Subdirección Financiera.
No obstante lo expuesto, la evidencia presentada no puede ser tenida en cuenta frente al cumplimiento de la meta proyectada y dentro de la fórmula del indicador, por lo tanto, esta actividad se da como no cumplida, y se insta al proceso a evaluar las situaciones encontradas y a considerar las conclusiones y recomendaciones descritas por la Oficina de Control Interno en memorando y su anexo, bajo radicado No. 2024IE93453 de fecha 30 de abril de 2024.</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</si>
  <si>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Gestión Contractual 
</t>
    </r>
    <r>
      <rPr>
        <b/>
        <sz val="10"/>
        <rFont val="Arial"/>
        <family val="2"/>
      </rPr>
      <t>Indicador:</t>
    </r>
    <r>
      <rPr>
        <sz val="10"/>
        <rFont val="Arial"/>
        <family val="2"/>
      </rPr>
      <t xml:space="preserve"> 90% de implementación del formato de Conocimiento de la contraparte como una de las herramientas de control frente al SARLAFT en el proceso de Gestión Contractual, al finalizar la vigencia 2024
</t>
    </r>
    <r>
      <rPr>
        <b/>
        <sz val="10"/>
        <rFont val="Arial"/>
        <family val="2"/>
      </rPr>
      <t>Fórmula Indicador</t>
    </r>
    <r>
      <rPr>
        <sz val="10"/>
        <rFont val="Arial"/>
        <family val="2"/>
      </rPr>
      <t xml:space="preserve">: No. De formatos de Conocimiento de la contraparte como una de las herramientas de control frente al SARLAFT implementados en el proceso de Gestión Contractual  / No. Total de procesos contractuales que requieren formato de la contraparte.
A partir de la revisión efectuada sobre las evidencias aportadas, se observó una comunicación emitida por la Dirección de Gestión Corporativa con destino a la Subsecretaría de la SDA en donde se describe lo siguiente </t>
    </r>
    <r>
      <rPr>
        <i/>
        <sz val="10"/>
        <rFont val="Arial"/>
        <family val="2"/>
      </rPr>
      <t xml:space="preserve">"En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t>
    </r>
    <r>
      <rPr>
        <sz val="10"/>
        <rFont val="Arial"/>
        <family val="2"/>
      </rPr>
      <t>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</si>
  <si>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rFont val="Arial"/>
        <family val="2"/>
      </rPr>
      <t>Meta:</t>
    </r>
    <r>
      <rPr>
        <sz val="10"/>
        <rFont val="Arial"/>
        <family val="2"/>
      </rPr>
      <t xml:space="preserve"> Implementación del formato de Conocimiento de la contraparte como una de las herramientas de control frente al SARLAFT en el proceso de talento humano
</t>
    </r>
    <r>
      <rPr>
        <b/>
        <sz val="10"/>
        <rFont val="Arial"/>
        <family val="2"/>
      </rPr>
      <t>Indicador:</t>
    </r>
    <r>
      <rPr>
        <sz val="10"/>
        <rFont val="Arial"/>
        <family val="2"/>
      </rPr>
      <t xml:space="preserve"> 90% de implementación del formato de Conocimiento de la contraparte como una de las herramientas de control frente al SARLAFT en el proceso de talento humano, al finalizar la vigencia 2025
</t>
    </r>
    <r>
      <rPr>
        <b/>
        <sz val="10"/>
        <rFont val="Arial"/>
        <family val="2"/>
      </rPr>
      <t>Fórmula Indicador</t>
    </r>
    <r>
      <rPr>
        <sz val="10"/>
        <rFont val="Arial"/>
        <family val="2"/>
      </rPr>
      <t>: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t>
    </r>
  </si>
  <si>
    <r>
      <t xml:space="preserve">En atención a la meta e indicador establecidos e identificados como:
</t>
    </r>
    <r>
      <rPr>
        <b/>
        <sz val="10"/>
        <color theme="1"/>
        <rFont val="Arial"/>
        <family val="2"/>
      </rPr>
      <t>Meta:</t>
    </r>
    <r>
      <rPr>
        <sz val="10"/>
        <color theme="1"/>
        <rFont val="Arial"/>
        <family val="2"/>
      </rPr>
      <t xml:space="preserve"> 4 visitas de seguimiento en el primer cuatrimestre, 4 visitas en el segundo y 3 visitas en tercer cuatrimestre del 2024
</t>
    </r>
    <r>
      <rPr>
        <b/>
        <sz val="10"/>
        <color theme="1"/>
        <rFont val="Arial"/>
        <family val="2"/>
      </rPr>
      <t>Indicador:</t>
    </r>
    <r>
      <rPr>
        <sz val="10"/>
        <color theme="1"/>
        <rFont val="Arial"/>
        <family val="2"/>
      </rPr>
      <t xml:space="preserve"> Realización de visitas de seguimieno al servicio prestado por la SDA
</t>
    </r>
    <r>
      <rPr>
        <b/>
        <sz val="10"/>
        <color theme="1"/>
        <rFont val="Arial"/>
        <family val="2"/>
      </rPr>
      <t>Fórmula Indicador</t>
    </r>
    <r>
      <rPr>
        <sz val="10"/>
        <color theme="1"/>
        <rFont val="Arial"/>
        <family val="2"/>
      </rPr>
      <t xml:space="preserve">: No. de visitas de seguimiento al servicio prestado realizadas 
</t>
    </r>
    <r>
      <rPr>
        <b/>
        <sz val="10"/>
        <color theme="1"/>
        <rFont val="Arial"/>
        <family val="2"/>
      </rPr>
      <t xml:space="preserve">
La oficina de control interno realizó el seguimiento cómo tercera línea de defensa observando lo siguiente: </t>
    </r>
    <r>
      <rPr>
        <sz val="10"/>
        <color theme="1"/>
        <rFont val="Arial"/>
        <family val="2"/>
      </rPr>
      <t xml:space="preserve">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t>
    </r>
  </si>
  <si>
    <r>
      <t xml:space="preserve">En atención a la meta e indicador establecidos e identificados como:
</t>
    </r>
    <r>
      <rPr>
        <b/>
        <sz val="10"/>
        <color theme="1"/>
        <rFont val="Arial"/>
        <family val="2"/>
      </rPr>
      <t>Meta</t>
    </r>
    <r>
      <rPr>
        <sz val="10"/>
        <color theme="1"/>
        <rFont val="Arial"/>
        <family val="2"/>
      </rPr>
      <t xml:space="preserve">: 100% de participación en las ferias de servicio al ciudadano en donde sea convocada la Entidad durante la vigencia 2024
Indicador: Porcentaje de participación de las ferias de servicio al ciudadano
</t>
    </r>
    <r>
      <rPr>
        <b/>
        <sz val="10"/>
        <color theme="1"/>
        <rFont val="Arial"/>
        <family val="2"/>
      </rPr>
      <t>Fórmula Indicador:</t>
    </r>
    <r>
      <rPr>
        <sz val="10"/>
        <color theme="1"/>
        <rFont val="Arial"/>
        <family val="2"/>
      </rPr>
      <t xml:space="preserve">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</si>
  <si>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del plan de comunicaciones de la vigencia 2024 realizados
</t>
    </r>
    <r>
      <rPr>
        <b/>
        <sz val="10"/>
        <color theme="1"/>
        <rFont val="Arial"/>
        <family val="2"/>
      </rPr>
      <t>Indicador:</t>
    </r>
    <r>
      <rPr>
        <sz val="10"/>
        <color theme="1"/>
        <rFont val="Arial"/>
        <family val="2"/>
      </rPr>
      <t xml:space="preserve"> Seguimiento al cumplimiento del plan de comunicaciones
</t>
    </r>
    <r>
      <rPr>
        <b/>
        <sz val="10"/>
        <color theme="1"/>
        <rFont val="Arial"/>
        <family val="2"/>
      </rPr>
      <t>Fórmula Indicador</t>
    </r>
    <r>
      <rPr>
        <sz val="10"/>
        <color theme="1"/>
        <rFont val="Arial"/>
        <family val="2"/>
      </rPr>
      <t xml:space="preserve">: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t>
    </r>
    <r>
      <rPr>
        <b/>
        <sz val="10"/>
        <color theme="1"/>
        <rFont val="Arial"/>
        <family val="2"/>
      </rPr>
      <t>1. Línea de comunicación organizacional e interna:</t>
    </r>
    <r>
      <rPr>
        <sz val="10"/>
        <color theme="1"/>
        <rFont val="Arial"/>
        <family val="2"/>
      </rPr>
      <t xml:space="preserve">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t>
    </r>
    <r>
      <rPr>
        <b/>
        <sz val="10"/>
        <color theme="1"/>
        <rFont val="Arial"/>
        <family val="2"/>
      </rPr>
      <t xml:space="preserve">2. Línea de comunicación externa e informativa:
</t>
    </r>
    <r>
      <rPr>
        <sz val="10"/>
        <color theme="1"/>
        <rFont val="Arial"/>
        <family val="2"/>
      </rPr>
      <t>-Comunicados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t>
    </r>
  </si>
  <si>
    <t>25.%</t>
  </si>
  <si>
    <r>
      <t xml:space="preserve">En atención a la meta e indicador establecidos e identificados como:
</t>
    </r>
    <r>
      <rPr>
        <b/>
        <sz val="10"/>
        <color theme="1"/>
        <rFont val="Arial"/>
        <family val="2"/>
      </rPr>
      <t>Meta:</t>
    </r>
    <r>
      <rPr>
        <sz val="10"/>
        <color theme="1"/>
        <rFont val="Arial"/>
        <family val="2"/>
      </rPr>
      <t xml:space="preserve"> Módulo atención y servicios a la ciudadanía adecuado en 100%
</t>
    </r>
    <r>
      <rPr>
        <b/>
        <sz val="10"/>
        <color theme="1"/>
        <rFont val="Arial"/>
        <family val="2"/>
      </rPr>
      <t>Indicador:</t>
    </r>
    <r>
      <rPr>
        <sz val="10"/>
        <color theme="1"/>
        <rFont val="Arial"/>
        <family val="2"/>
      </rPr>
      <t xml:space="preserve"> Porcentaje de adecuación del Módulo atención y servicios a la ciudadanía
</t>
    </r>
    <r>
      <rPr>
        <b/>
        <sz val="10"/>
        <color theme="1"/>
        <rFont val="Arial"/>
        <family val="2"/>
      </rPr>
      <t>Fórmula Indicador</t>
    </r>
    <r>
      <rPr>
        <sz val="10"/>
        <color theme="1"/>
        <rFont val="Arial"/>
        <family val="2"/>
      </rPr>
      <t xml:space="preserve">: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t>
    </r>
  </si>
  <si>
    <r>
      <t xml:space="preserve">En atención a la meta e indicador establecidos e identificados como:
</t>
    </r>
    <r>
      <rPr>
        <b/>
        <sz val="10"/>
        <color theme="1"/>
        <rFont val="Arial"/>
        <family val="2"/>
      </rPr>
      <t>Meta:</t>
    </r>
    <r>
      <rPr>
        <sz val="10"/>
        <color theme="1"/>
        <rFont val="Arial"/>
        <family val="2"/>
      </rPr>
      <t xml:space="preserve"> 3 mesas de trabajo para el uso de las diferentes secciones del modulo participa
</t>
    </r>
    <r>
      <rPr>
        <b/>
        <sz val="10"/>
        <color theme="1"/>
        <rFont val="Arial"/>
        <family val="2"/>
      </rPr>
      <t>Indicador:</t>
    </r>
    <r>
      <rPr>
        <sz val="10"/>
        <color theme="1"/>
        <rFont val="Arial"/>
        <family val="2"/>
      </rPr>
      <t xml:space="preserve">  Mesas de trabajo para el acompañamiento y apropiación del modulo participa
</t>
    </r>
    <r>
      <rPr>
        <b/>
        <sz val="10"/>
        <color theme="1"/>
        <rFont val="Arial"/>
        <family val="2"/>
      </rPr>
      <t>Fórmula Indicador</t>
    </r>
    <r>
      <rPr>
        <sz val="10"/>
        <color theme="1"/>
        <rFont val="Arial"/>
        <family val="2"/>
      </rPr>
      <t>: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</si>
  <si>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</si>
  <si>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Publicación del 100% de la información, conforme a las solicitudes de publicación en la sección de transparencia y acceso a la información de la SDA, realizadas por los procesos o dependencias solicitadas en la mesa de servicios.
</t>
    </r>
    <r>
      <rPr>
        <b/>
        <sz val="10"/>
        <color theme="1"/>
        <rFont val="Arial"/>
        <family val="2"/>
      </rPr>
      <t>Indicador:</t>
    </r>
    <r>
      <rPr>
        <sz val="10"/>
        <color theme="1"/>
        <rFont val="Arial"/>
        <family val="2"/>
      </rPr>
      <t xml:space="preserve"> Porcentaje de publicación en la sección de transparencia y acceso a la información de las SDA.
</t>
    </r>
    <r>
      <rPr>
        <b/>
        <sz val="10"/>
        <color theme="1"/>
        <rFont val="Arial"/>
        <family val="2"/>
      </rPr>
      <t>Fórmula Indicador</t>
    </r>
    <r>
      <rPr>
        <sz val="10"/>
        <color theme="1"/>
        <rFont val="Arial"/>
        <family val="2"/>
      </rPr>
      <t>: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t>
    </r>
    <r>
      <rPr>
        <b/>
        <sz val="10"/>
        <color theme="1"/>
        <rFont val="Arial"/>
        <family val="2"/>
      </rPr>
      <t xml:space="preserve">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t>
    </r>
    <r>
      <rPr>
        <sz val="10"/>
        <color theme="1"/>
        <rFont val="Arial"/>
        <family val="2"/>
      </rPr>
      <t xml:space="preserve">
</t>
    </r>
  </si>
  <si>
    <r>
      <t xml:space="preserve">En atención a la meta e indicador establecidos e identificados como:
</t>
    </r>
    <r>
      <rPr>
        <b/>
        <sz val="10"/>
        <color theme="1"/>
        <rFont val="Arial"/>
        <family val="2"/>
      </rPr>
      <t>Meta:</t>
    </r>
    <r>
      <rPr>
        <sz val="10"/>
        <color theme="1"/>
        <rFont val="Arial"/>
        <family val="2"/>
      </rPr>
      <t xml:space="preserve"> Asignar el 100% de solicitudes de acceso a la información generadas por parte de la ciudadanía en la vigencia 2024
</t>
    </r>
    <r>
      <rPr>
        <b/>
        <sz val="10"/>
        <color theme="1"/>
        <rFont val="Arial"/>
        <family val="2"/>
      </rPr>
      <t>Indicador:</t>
    </r>
    <r>
      <rPr>
        <sz val="10"/>
        <color theme="1"/>
        <rFont val="Arial"/>
        <family val="2"/>
      </rPr>
      <t xml:space="preserve"> Porcentaje de asignación de las solicitudes de acceso a la información
</t>
    </r>
    <r>
      <rPr>
        <b/>
        <sz val="10"/>
        <color theme="1"/>
        <rFont val="Arial"/>
        <family val="2"/>
      </rPr>
      <t>Fórmula Indicador</t>
    </r>
    <r>
      <rPr>
        <sz val="10"/>
        <color theme="1"/>
        <rFont val="Arial"/>
        <family val="2"/>
      </rPr>
      <t xml:space="preserve">: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t>
    </r>
  </si>
  <si>
    <r>
      <t xml:space="preserve">En atención a la meta e indicador establecidos e identificados como:
</t>
    </r>
    <r>
      <rPr>
        <b/>
        <sz val="10"/>
        <color theme="1"/>
        <rFont val="Arial"/>
        <family val="2"/>
      </rPr>
      <t>Meta:</t>
    </r>
    <r>
      <rPr>
        <sz val="10"/>
        <color theme="1"/>
        <rFont val="Arial"/>
        <family val="2"/>
      </rPr>
      <t xml:space="preserve"> 100% de actividades de gestión realizadas para la aprobación de la Tabla de Retención Documental de la SDA.
</t>
    </r>
    <r>
      <rPr>
        <b/>
        <sz val="10"/>
        <color theme="1"/>
        <rFont val="Arial"/>
        <family val="2"/>
      </rPr>
      <t>Indicador:</t>
    </r>
    <r>
      <rPr>
        <sz val="10"/>
        <color theme="1"/>
        <rFont val="Arial"/>
        <family val="2"/>
      </rPr>
      <t xml:space="preserve"> Porcentaje de actividades de gestión realizadas para la aprobación de la Tabla de Retención Documental de la SDA.
</t>
    </r>
    <r>
      <rPr>
        <b/>
        <sz val="10"/>
        <color theme="1"/>
        <rFont val="Arial"/>
        <family val="2"/>
      </rPr>
      <t>Fórmula Indicador</t>
    </r>
    <r>
      <rPr>
        <sz val="10"/>
        <color theme="1"/>
        <rFont val="Arial"/>
        <family val="2"/>
      </rPr>
      <t xml:space="preserve">: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t>
    </r>
    <r>
      <rPr>
        <sz val="10"/>
        <rFont val="Arial"/>
        <family val="2"/>
      </rPr>
      <t xml:space="preserve">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t>
    </r>
    <r>
      <rPr>
        <sz val="10"/>
        <color theme="1"/>
        <rFont val="Arial"/>
        <family val="2"/>
      </rPr>
      <t>i en  la descripcion ni en las evidencias se identifica cual es el Porcentaje de actividades de gestión realizadas como lo establece el indicador .</t>
    </r>
  </si>
  <si>
    <r>
      <t xml:space="preserve">En atención a la meta e indicador establecidos e identificados como:
</t>
    </r>
    <r>
      <rPr>
        <b/>
        <sz val="10"/>
        <color theme="1"/>
        <rFont val="Arial"/>
        <family val="2"/>
      </rPr>
      <t>Meta:</t>
    </r>
    <r>
      <rPr>
        <sz val="10"/>
        <color theme="1"/>
        <rFont val="Arial"/>
        <family val="2"/>
      </rPr>
      <t xml:space="preserve"> 1 actualización trimestral del esquema de publicación de información de la SDA
</t>
    </r>
    <r>
      <rPr>
        <b/>
        <sz val="10"/>
        <color theme="1"/>
        <rFont val="Arial"/>
        <family val="2"/>
      </rPr>
      <t>Indicador:</t>
    </r>
    <r>
      <rPr>
        <sz val="10"/>
        <color theme="1"/>
        <rFont val="Arial"/>
        <family val="2"/>
      </rPr>
      <t xml:space="preserve"> Actualizaciones del esquema de publicación de la información de la SDA
</t>
    </r>
    <r>
      <rPr>
        <b/>
        <sz val="10"/>
        <color theme="1"/>
        <rFont val="Arial"/>
        <family val="2"/>
      </rPr>
      <t>Fórmula Indicador</t>
    </r>
    <r>
      <rPr>
        <sz val="10"/>
        <color theme="1"/>
        <rFont val="Arial"/>
        <family val="2"/>
      </rPr>
      <t xml:space="preserve">: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t>
    </r>
  </si>
  <si>
    <r>
      <t xml:space="preserve">En atención a la meta e indicador establecidos e identificados como:
</t>
    </r>
    <r>
      <rPr>
        <b/>
        <sz val="10"/>
        <color theme="1"/>
        <rFont val="Arial"/>
        <family val="2"/>
      </rPr>
      <t>Meta:</t>
    </r>
    <r>
      <rPr>
        <sz val="10"/>
        <color theme="1"/>
        <rFont val="Arial"/>
        <family val="2"/>
      </rPr>
      <t xml:space="preserve"> 1 acto administrativo de costos de reproducción de la información pública
</t>
    </r>
    <r>
      <rPr>
        <b/>
        <sz val="10"/>
        <color theme="1"/>
        <rFont val="Arial"/>
        <family val="2"/>
      </rPr>
      <t>Indicador:</t>
    </r>
    <r>
      <rPr>
        <sz val="10"/>
        <color theme="1"/>
        <rFont val="Arial"/>
        <family val="2"/>
      </rPr>
      <t xml:space="preserve">  Porcentaje de elaboración del acto administrativo de costos de reproducción de la información pública
</t>
    </r>
    <r>
      <rPr>
        <b/>
        <sz val="10"/>
        <color theme="1"/>
        <rFont val="Arial"/>
        <family val="2"/>
      </rPr>
      <t>Fórmula Indicador</t>
    </r>
    <r>
      <rPr>
        <sz val="10"/>
        <color theme="1"/>
        <rFont val="Arial"/>
        <family val="2"/>
      </rPr>
      <t>: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t>
    </r>
  </si>
  <si>
    <r>
      <t xml:space="preserve">En atención a la meta e indicador establecidos e identificados como:
</t>
    </r>
    <r>
      <rPr>
        <b/>
        <sz val="10"/>
        <color theme="1"/>
        <rFont val="Arial"/>
        <family val="2"/>
      </rPr>
      <t>Meta:</t>
    </r>
    <r>
      <rPr>
        <sz val="10"/>
        <color theme="1"/>
        <rFont val="Arial"/>
        <family val="2"/>
      </rPr>
      <t xml:space="preserve"> Programa de Gestión Documental actualizado y aprobado
</t>
    </r>
    <r>
      <rPr>
        <b/>
        <sz val="10"/>
        <color theme="1"/>
        <rFont val="Arial"/>
        <family val="2"/>
      </rPr>
      <t>Indicador:</t>
    </r>
    <r>
      <rPr>
        <sz val="10"/>
        <color theme="1"/>
        <rFont val="Arial"/>
        <family val="2"/>
      </rPr>
      <t xml:space="preserve"> PGD actualizado
</t>
    </r>
    <r>
      <rPr>
        <b/>
        <sz val="10"/>
        <color theme="1"/>
        <rFont val="Arial"/>
        <family val="2"/>
      </rPr>
      <t>Fórmula Indicador</t>
    </r>
    <r>
      <rPr>
        <sz val="10"/>
        <color theme="1"/>
        <rFont val="Arial"/>
        <family val="2"/>
      </rPr>
      <t>: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t>
    </r>
  </si>
  <si>
    <r>
      <t xml:space="preserve">En atención a la meta e indicador establecidos e identificados como:
</t>
    </r>
    <r>
      <rPr>
        <b/>
        <sz val="10"/>
        <color theme="1"/>
        <rFont val="Arial"/>
        <family val="2"/>
      </rPr>
      <t>Meta:</t>
    </r>
    <r>
      <rPr>
        <sz val="10"/>
        <color theme="1"/>
        <rFont val="Arial"/>
        <family val="2"/>
      </rPr>
      <t xml:space="preserve"> Una evaluación de los criterios de accesibilidad web
</t>
    </r>
    <r>
      <rPr>
        <b/>
        <sz val="10"/>
        <color theme="1"/>
        <rFont val="Arial"/>
        <family val="2"/>
      </rPr>
      <t>Indicador:</t>
    </r>
    <r>
      <rPr>
        <sz val="10"/>
        <color theme="1"/>
        <rFont val="Arial"/>
        <family val="2"/>
      </rPr>
      <t xml:space="preserve"> Porcentaje de avance de la evaluación sobre los criterios de accesibilidad web
</t>
    </r>
    <r>
      <rPr>
        <b/>
        <sz val="10"/>
        <color theme="1"/>
        <rFont val="Arial"/>
        <family val="2"/>
      </rPr>
      <t>Fórmula Indicador</t>
    </r>
    <r>
      <rPr>
        <sz val="10"/>
        <color theme="1"/>
        <rFont val="Arial"/>
        <family val="2"/>
      </rPr>
      <t>: (No. de acciones realizadas para la  evaluación sobre los criterios de accesibilidad web / No. de acciones programadas para la  evaluación sobre los criterios de accesibilidad web)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</si>
  <si>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2 capacitaciones con las dependencias de la SDA
</t>
    </r>
    <r>
      <rPr>
        <b/>
        <sz val="10"/>
        <color theme="1"/>
        <rFont val="Arial"/>
        <family val="2"/>
      </rPr>
      <t>Indicador:</t>
    </r>
    <r>
      <rPr>
        <sz val="10"/>
        <color theme="1"/>
        <rFont val="Arial"/>
        <family val="2"/>
      </rPr>
      <t xml:space="preserve"> Capacitaciones sobre la producción y publicación de documentos accesibles en la sede electronica de la SDA, conforme la Resolución 1519 de 2020
</t>
    </r>
    <r>
      <rPr>
        <b/>
        <sz val="10"/>
        <color theme="1"/>
        <rFont val="Arial"/>
        <family val="2"/>
      </rPr>
      <t>Fórmula Indicador</t>
    </r>
    <r>
      <rPr>
        <sz val="10"/>
        <color theme="1"/>
        <rFont val="Arial"/>
        <family val="2"/>
      </rPr>
      <t>: N° de capacitaciones realizadas / N° de capacitaciones programadas.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</si>
  <si>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mesas de trabajo con directrices de accesibilidad
</t>
    </r>
    <r>
      <rPr>
        <b/>
        <sz val="10"/>
        <color theme="1"/>
        <rFont val="Arial"/>
        <family val="2"/>
      </rPr>
      <t>Indicador:</t>
    </r>
    <r>
      <rPr>
        <sz val="10"/>
        <color theme="1"/>
        <rFont val="Arial"/>
        <family val="2"/>
      </rPr>
      <t xml:space="preserve"> Porcentaje de sesiones propuestas/ realizadas
</t>
    </r>
    <r>
      <rPr>
        <b/>
        <sz val="10"/>
        <color theme="1"/>
        <rFont val="Arial"/>
        <family val="2"/>
      </rPr>
      <t>Fórmula Indicador</t>
    </r>
    <r>
      <rPr>
        <sz val="10"/>
        <color theme="1"/>
        <rFont val="Arial"/>
        <family val="2"/>
      </rPr>
      <t xml:space="preserve">: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t>
    </r>
  </si>
  <si>
    <r>
      <t xml:space="preserve">En atención a la meta e indicador establecidos e identificados como:
</t>
    </r>
    <r>
      <rPr>
        <b/>
        <sz val="10"/>
        <color theme="1"/>
        <rFont val="Arial"/>
        <family val="2"/>
      </rPr>
      <t>Meta:</t>
    </r>
    <r>
      <rPr>
        <sz val="10"/>
        <color theme="1"/>
        <rFont val="Arial"/>
        <family val="2"/>
      </rPr>
      <t xml:space="preserve"> Dos (2) seguimientos al cumplimiento de la Resolución 1519 de 2020
</t>
    </r>
    <r>
      <rPr>
        <b/>
        <sz val="10"/>
        <color theme="1"/>
        <rFont val="Arial"/>
        <family val="2"/>
      </rPr>
      <t>Indicador:</t>
    </r>
    <r>
      <rPr>
        <sz val="10"/>
        <color theme="1"/>
        <rFont val="Arial"/>
        <family val="2"/>
      </rPr>
      <t xml:space="preserve"> Seguimiento realizados al cumplimiento de la Resolución 1519 de 2020
</t>
    </r>
    <r>
      <rPr>
        <b/>
        <sz val="10"/>
        <color theme="1"/>
        <rFont val="Arial"/>
        <family val="2"/>
      </rPr>
      <t>Fórmula Indicador</t>
    </r>
    <r>
      <rPr>
        <sz val="10"/>
        <color theme="1"/>
        <rFont val="Arial"/>
        <family val="2"/>
      </rPr>
      <t>: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t>
    </r>
  </si>
  <si>
    <r>
      <t xml:space="preserve">En atención a la meta e indicador establecidos e identificados como:
</t>
    </r>
    <r>
      <rPr>
        <b/>
        <sz val="10"/>
        <color theme="1"/>
        <rFont val="Arial"/>
        <family val="2"/>
      </rPr>
      <t>Meta:</t>
    </r>
    <r>
      <rPr>
        <sz val="10"/>
        <color theme="1"/>
        <rFont val="Arial"/>
        <family val="2"/>
      </rPr>
      <t xml:space="preserve"> Un (1) seguimiento bimensual al esquema de publicación de la SDA
</t>
    </r>
    <r>
      <rPr>
        <b/>
        <sz val="10"/>
        <color theme="1"/>
        <rFont val="Arial"/>
        <family val="2"/>
      </rPr>
      <t>Indicador:</t>
    </r>
    <r>
      <rPr>
        <sz val="10"/>
        <color theme="1"/>
        <rFont val="Arial"/>
        <family val="2"/>
      </rPr>
      <t xml:space="preserve"> Seguimientos realizados al cumplimiento del esquema de publicación de la SDA
</t>
    </r>
    <r>
      <rPr>
        <b/>
        <sz val="10"/>
        <color theme="1"/>
        <rFont val="Arial"/>
        <family val="2"/>
      </rPr>
      <t>Fórmula Indicador</t>
    </r>
    <r>
      <rPr>
        <sz val="10"/>
        <color theme="1"/>
        <rFont val="Arial"/>
        <family val="2"/>
      </rPr>
      <t xml:space="preserve">: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</si>
  <si>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t>
    </r>
  </si>
  <si>
    <r>
      <t xml:space="preserve">En atención a la meta e indicador establecidos e identificados como:
</t>
    </r>
    <r>
      <rPr>
        <b/>
        <sz val="10"/>
        <color theme="1"/>
        <rFont val="Arial"/>
        <family val="2"/>
      </rPr>
      <t>Meta:</t>
    </r>
    <r>
      <rPr>
        <sz val="10"/>
        <color theme="1"/>
        <rFont val="Arial"/>
        <family val="2"/>
      </rPr>
      <t xml:space="preserve"> Un (1) informe de seguimiento emitido y publicado en la página web de la Entidad.
</t>
    </r>
    <r>
      <rPr>
        <b/>
        <sz val="10"/>
        <color theme="1"/>
        <rFont val="Arial"/>
        <family val="2"/>
      </rPr>
      <t>Indicador:</t>
    </r>
    <r>
      <rPr>
        <sz val="10"/>
        <color theme="1"/>
        <rFont val="Arial"/>
        <family val="2"/>
      </rPr>
      <t xml:space="preserve"> Emisión y publicación del informe de seguimiento
</t>
    </r>
    <r>
      <rPr>
        <b/>
        <sz val="10"/>
        <color theme="1"/>
        <rFont val="Arial"/>
        <family val="2"/>
      </rPr>
      <t>Fórmula Indicador</t>
    </r>
    <r>
      <rPr>
        <sz val="10"/>
        <color theme="1"/>
        <rFont val="Arial"/>
        <family val="2"/>
      </rPr>
      <t>: (# de informes emitidos y publicados 
/ 1) * 100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</si>
  <si>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3 actividades de promoción o divulgación de la sección de transparencia y acceso a la información pública (uno cada cuatrimestre)
</t>
    </r>
    <r>
      <rPr>
        <b/>
        <sz val="10"/>
        <color theme="1"/>
        <rFont val="Arial"/>
        <family val="2"/>
      </rPr>
      <t>Indicador:</t>
    </r>
    <r>
      <rPr>
        <sz val="10"/>
        <color theme="1"/>
        <rFont val="Arial"/>
        <family val="2"/>
      </rPr>
      <t xml:space="preserve"> Divulgación de la sección de transparencia y acceso a la información pública de la sede electrónica de la SDA
</t>
    </r>
    <r>
      <rPr>
        <b/>
        <sz val="10"/>
        <color theme="1"/>
        <rFont val="Arial"/>
        <family val="2"/>
      </rPr>
      <t>Fórmula Indicador</t>
    </r>
    <r>
      <rPr>
        <sz val="10"/>
        <color theme="1"/>
        <rFont val="Arial"/>
        <family val="2"/>
      </rPr>
      <t xml:space="preserve">: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t>
    </r>
  </si>
  <si>
    <r>
      <t xml:space="preserve">En atención a la meta e indicador establecidos e identificados como:
</t>
    </r>
    <r>
      <rPr>
        <b/>
        <sz val="10"/>
        <color theme="1"/>
        <rFont val="Arial"/>
        <family val="2"/>
      </rPr>
      <t>Meta:</t>
    </r>
    <r>
      <rPr>
        <sz val="10"/>
        <color theme="1"/>
        <rFont val="Arial"/>
        <family val="2"/>
      </rPr>
      <t xml:space="preserve"> 1 instructivo para la estandarización de los criterios de accesibilidad
</t>
    </r>
    <r>
      <rPr>
        <b/>
        <sz val="10"/>
        <color theme="1"/>
        <rFont val="Arial"/>
        <family val="2"/>
      </rPr>
      <t>Indicador:</t>
    </r>
    <r>
      <rPr>
        <sz val="10"/>
        <color theme="1"/>
        <rFont val="Arial"/>
        <family val="2"/>
      </rPr>
      <t xml:space="preserve"> 100% de avance en la elaboración de un instructivo para la estandarización de los criterios de accesibilidad en la producción documental
</t>
    </r>
    <r>
      <rPr>
        <b/>
        <sz val="10"/>
        <color theme="1"/>
        <rFont val="Arial"/>
        <family val="2"/>
      </rPr>
      <t>Fórmula Indicador</t>
    </r>
    <r>
      <rPr>
        <sz val="10"/>
        <color theme="1"/>
        <rFont val="Arial"/>
        <family val="2"/>
      </rPr>
      <t>: No. De estrategias de contenido o alternativas de solución para mejorar el posicionamiento de la sede electrónica y de las plataformas virtuales de la DPSIA
Esta actividad no se encuentra programada para este periodo.</t>
    </r>
  </si>
  <si>
    <r>
      <t xml:space="preserve">En atención a la meta e indicador establecidos e identificados como:
</t>
    </r>
    <r>
      <rPr>
        <b/>
        <sz val="10"/>
        <color theme="1"/>
        <rFont val="Arial"/>
        <family val="2"/>
      </rPr>
      <t>Meta:</t>
    </r>
    <r>
      <rPr>
        <sz val="10"/>
        <color theme="1"/>
        <rFont val="Arial"/>
        <family val="2"/>
      </rPr>
      <t xml:space="preserve"> Actualizar los indicadores ambientales dispuestos en el Observatorio Ambiental de Bogotá-OAB
</t>
    </r>
    <r>
      <rPr>
        <b/>
        <sz val="10"/>
        <color theme="1"/>
        <rFont val="Arial"/>
        <family val="2"/>
      </rPr>
      <t>Indicador:</t>
    </r>
    <r>
      <rPr>
        <sz val="10"/>
        <color theme="1"/>
        <rFont val="Arial"/>
        <family val="2"/>
      </rPr>
      <t xml:space="preserve"> Alcanzar un nivel de actualización de 98% del OAB al finalizar la vigencia 2024.
</t>
    </r>
    <r>
      <rPr>
        <b/>
        <sz val="10"/>
        <color theme="1"/>
        <rFont val="Arial"/>
        <family val="2"/>
      </rPr>
      <t>Fórmula Indicador</t>
    </r>
    <r>
      <rPr>
        <sz val="10"/>
        <color theme="1"/>
        <rFont val="Arial"/>
        <family val="2"/>
      </rPr>
      <t xml:space="preserve">: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t>
    </r>
    <r>
      <rPr>
        <b/>
        <sz val="10"/>
        <color theme="1"/>
        <rFont val="Arial"/>
        <family val="2"/>
      </rPr>
      <t>Se evidenció una sobre ejecución respecto a la meta establecida para el cuatrimestre y la vigencia,</t>
    </r>
    <r>
      <rPr>
        <sz val="10"/>
        <color theme="1"/>
        <rFont val="Arial"/>
        <family val="2"/>
      </rPr>
      <t xml:space="preserve">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</si>
  <si>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informes normados sobre gestión y estado de recursos normados elaborados
</t>
    </r>
    <r>
      <rPr>
        <b/>
        <sz val="10"/>
        <color theme="1"/>
        <rFont val="Arial"/>
        <family val="2"/>
      </rPr>
      <t>Indicador:</t>
    </r>
    <r>
      <rPr>
        <sz val="10"/>
        <color theme="1"/>
        <rFont val="Arial"/>
        <family val="2"/>
      </rPr>
      <t xml:space="preserve"> Porcentaje de elaboración de informes normados de gestión, el estado y calidad de los recursos naturales
</t>
    </r>
    <r>
      <rPr>
        <b/>
        <sz val="10"/>
        <color theme="1"/>
        <rFont val="Arial"/>
        <family val="2"/>
      </rPr>
      <t>Fórmula Indicado</t>
    </r>
    <r>
      <rPr>
        <sz val="10"/>
        <color theme="1"/>
        <rFont val="Arial"/>
        <family val="2"/>
      </rPr>
      <t xml:space="preserve">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t>
    </r>
    <r>
      <rPr>
        <b/>
        <sz val="10"/>
        <color theme="1"/>
        <rFont val="Arial"/>
        <family val="2"/>
      </rPr>
      <t>Se evidenció una sobre ejecución respecto a la meta establecida para el cuatrimestre y la vigencia</t>
    </r>
    <r>
      <rPr>
        <sz val="10"/>
        <color theme="1"/>
        <rFont val="Arial"/>
        <family val="2"/>
      </rPr>
      <t>,  se recomienda al proceso, evaluar la necesidad de  reformular la actividad y fortalecer el esquema de planeación frente a las actividades definidas y su alineación efectiva con la gestión operativa  del proceso.</t>
    </r>
  </si>
  <si>
    <r>
      <t xml:space="preserve">En atención a la meta e indicador establecidos e identificados como:
</t>
    </r>
    <r>
      <rPr>
        <b/>
        <sz val="10"/>
        <color theme="1"/>
        <rFont val="Arial"/>
        <family val="2"/>
      </rPr>
      <t>Meta:</t>
    </r>
    <r>
      <rPr>
        <sz val="10"/>
        <color theme="1"/>
        <rFont val="Arial"/>
        <family val="2"/>
      </rPr>
      <t xml:space="preserve"> 100% de los PQRSF que ingresan a la entidad con seguimiento semanal.
Un (1) informe mensual de la gestión y a la atención de las PQRSF realizado y publicado. 
</t>
    </r>
    <r>
      <rPr>
        <b/>
        <sz val="10"/>
        <color theme="1"/>
        <rFont val="Arial"/>
        <family val="2"/>
      </rPr>
      <t>Indicador:</t>
    </r>
    <r>
      <rPr>
        <sz val="10"/>
        <color theme="1"/>
        <rFont val="Arial"/>
        <family val="2"/>
      </rPr>
      <t xml:space="preserve"> Porcentaje de PQRSF con seguimiento semestral realizado 
Realización del informe mensual de seguimiento a la atención de PQRSF
</t>
    </r>
    <r>
      <rPr>
        <b/>
        <sz val="10"/>
        <color theme="1"/>
        <rFont val="Arial"/>
        <family val="2"/>
      </rPr>
      <t>Fórmula Indicador</t>
    </r>
    <r>
      <rPr>
        <sz val="10"/>
        <color theme="1"/>
        <rFont val="Arial"/>
        <family val="2"/>
      </rPr>
      <t>: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t>
    </r>
  </si>
  <si>
    <r>
      <t xml:space="preserve">En atención a la meta e indicador establecidos e identificados como:
</t>
    </r>
    <r>
      <rPr>
        <b/>
        <sz val="10"/>
        <color theme="1"/>
        <rFont val="Arial"/>
        <family val="2"/>
      </rPr>
      <t>Meta:</t>
    </r>
    <r>
      <rPr>
        <sz val="10"/>
        <color theme="1"/>
        <rFont val="Arial"/>
        <family val="2"/>
      </rPr>
      <t xml:space="preserve"> 30 entrenamientos para el personal de servicio al ciudadano y correspondencia.
</t>
    </r>
    <r>
      <rPr>
        <b/>
        <sz val="10"/>
        <color theme="1"/>
        <rFont val="Arial"/>
        <family val="2"/>
      </rPr>
      <t>Indicador:</t>
    </r>
    <r>
      <rPr>
        <sz val="10"/>
        <color theme="1"/>
        <rFont val="Arial"/>
        <family val="2"/>
      </rPr>
      <t xml:space="preserve"> Cumplimiento del número de entrenamientos al personal de servicio a la ciudadanía
</t>
    </r>
    <r>
      <rPr>
        <b/>
        <sz val="10"/>
        <color theme="1"/>
        <rFont val="Arial"/>
        <family val="2"/>
      </rPr>
      <t>Fórmula Indicador</t>
    </r>
    <r>
      <rPr>
        <sz val="10"/>
        <color theme="1"/>
        <rFont val="Arial"/>
        <family val="2"/>
      </rPr>
      <t xml:space="preserve">: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t>
    </r>
  </si>
  <si>
    <r>
      <t xml:space="preserve">En atención a la meta e indicador establecidos e identificados como:
</t>
    </r>
    <r>
      <rPr>
        <b/>
        <sz val="10"/>
        <color theme="1"/>
        <rFont val="Arial"/>
        <family val="2"/>
      </rPr>
      <t>Meta:</t>
    </r>
    <r>
      <rPr>
        <sz val="10"/>
        <color theme="1"/>
        <rFont val="Arial"/>
        <family val="2"/>
      </rPr>
      <t xml:space="preserve"> Implementar el 90% de las acciones propuestas por el modelo de servicio de la SDA, a diciembre de 2024
</t>
    </r>
    <r>
      <rPr>
        <b/>
        <sz val="10"/>
        <color theme="1"/>
        <rFont val="Arial"/>
        <family val="2"/>
      </rPr>
      <t>Indicador: Porcentaje de implementación del modelo de servicio al ciudadano para la SDA</t>
    </r>
    <r>
      <rPr>
        <sz val="10"/>
        <color theme="1"/>
        <rFont val="Arial"/>
        <family val="2"/>
      </rPr>
      <t xml:space="preserve"> 
</t>
    </r>
    <r>
      <rPr>
        <b/>
        <sz val="10"/>
        <color theme="1"/>
        <rFont val="Arial"/>
        <family val="2"/>
      </rPr>
      <t>Fórmula Indicador</t>
    </r>
    <r>
      <rPr>
        <sz val="10"/>
        <color theme="1"/>
        <rFont val="Arial"/>
        <family val="2"/>
      </rPr>
      <t>: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t>
    </r>
  </si>
  <si>
    <r>
      <t xml:space="preserve">En atención a la meta e indicador establecidos e identificados como:
</t>
    </r>
    <r>
      <rPr>
        <b/>
        <sz val="10"/>
        <color theme="1"/>
        <rFont val="Arial"/>
        <family val="2"/>
      </rPr>
      <t>Meta:</t>
    </r>
    <r>
      <rPr>
        <sz val="10"/>
        <color theme="1"/>
        <rFont val="Arial"/>
        <family val="2"/>
      </rPr>
      <t xml:space="preserve"> Mantener un 94% de satisfacción de atención en la sala de Servicio a la Ciudadanía y vía telefónica y presencial, promedio cuatrimestral
</t>
    </r>
    <r>
      <rPr>
        <b/>
        <sz val="10"/>
        <color theme="1"/>
        <rFont val="Arial"/>
        <family val="2"/>
      </rPr>
      <t>Indicador:</t>
    </r>
    <r>
      <rPr>
        <sz val="10"/>
        <color theme="1"/>
        <rFont val="Arial"/>
        <family val="2"/>
      </rPr>
      <t xml:space="preserve"> Porcentaje de satisfacción de atención en la sala de Servicio a la Ciudadanía y vía telefónica de la SDA
</t>
    </r>
    <r>
      <rPr>
        <b/>
        <sz val="10"/>
        <color theme="1"/>
        <rFont val="Arial"/>
        <family val="2"/>
      </rPr>
      <t>Fórmula Indicador</t>
    </r>
    <r>
      <rPr>
        <sz val="10"/>
        <color theme="1"/>
        <rFont val="Arial"/>
        <family val="2"/>
      </rPr>
      <t>: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t>
    </r>
  </si>
  <si>
    <r>
      <t xml:space="preserve">En atención a la meta e indicador establecidos e identificados como:
</t>
    </r>
    <r>
      <rPr>
        <b/>
        <sz val="10"/>
        <color theme="1"/>
        <rFont val="Arial"/>
        <family val="2"/>
      </rPr>
      <t>Meta:</t>
    </r>
    <r>
      <rPr>
        <sz val="10"/>
        <color theme="1"/>
        <rFont val="Arial"/>
        <family val="2"/>
      </rPr>
      <t xml:space="preserve"> Atender el 100% de las solicitudes reiteradas allegadas al defensor del Ciudadano
</t>
    </r>
    <r>
      <rPr>
        <b/>
        <sz val="10"/>
        <color theme="1"/>
        <rFont val="Arial"/>
        <family val="2"/>
      </rPr>
      <t>Indicador:</t>
    </r>
    <r>
      <rPr>
        <sz val="10"/>
        <color theme="1"/>
        <rFont val="Arial"/>
        <family val="2"/>
      </rPr>
      <t xml:space="preserve"> Porcentaje de atención de las solicitudes reiteradas allegadas al defensor del Ciudadano
</t>
    </r>
    <r>
      <rPr>
        <b/>
        <sz val="10"/>
        <color theme="1"/>
        <rFont val="Arial"/>
        <family val="2"/>
      </rPr>
      <t>Fórmula Indicador</t>
    </r>
    <r>
      <rPr>
        <sz val="10"/>
        <color theme="1"/>
        <rFont val="Arial"/>
        <family val="2"/>
      </rPr>
      <t>: (No. de respuestas atendidas efectivamente por el defensor ciudadano  / No.de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t>
    </r>
  </si>
  <si>
    <r>
      <t xml:space="preserve">En atención a la meta e indicador establecidos e identificados como:
</t>
    </r>
    <r>
      <rPr>
        <b/>
        <sz val="10"/>
        <color theme="1"/>
        <rFont val="Arial"/>
        <family val="2"/>
      </rPr>
      <t>Meta:</t>
    </r>
    <r>
      <rPr>
        <sz val="10"/>
        <color theme="1"/>
        <rFont val="Arial"/>
        <family val="2"/>
      </rPr>
      <t xml:space="preserve"> Mantener actualizado el 100% de la información disponible en la plataforma de Datos Abiertos Bogotá, asegurándose de que cada conjunto de datos se encuentre en su última versión
</t>
    </r>
    <r>
      <rPr>
        <b/>
        <sz val="10"/>
        <color theme="1"/>
        <rFont val="Arial"/>
        <family val="2"/>
      </rPr>
      <t>Indicador:</t>
    </r>
    <r>
      <rPr>
        <sz val="10"/>
        <color theme="1"/>
        <rFont val="Arial"/>
        <family val="2"/>
      </rPr>
      <t xml:space="preserve"> Porcentaje de objetos geográficos  actualizados en su última versión que ofrece la SDA en la plataforma Distrital.
</t>
    </r>
    <r>
      <rPr>
        <b/>
        <sz val="10"/>
        <color theme="1"/>
        <rFont val="Arial"/>
        <family val="2"/>
      </rPr>
      <t>Fórmula Indicador</t>
    </r>
    <r>
      <rPr>
        <sz val="10"/>
        <color theme="1"/>
        <rFont val="Arial"/>
        <family val="2"/>
      </rPr>
      <t xml:space="preserve">: (Número de objetos geográficos en su última versión / 54 Objetos geográfico totales)*100
</t>
    </r>
    <r>
      <rPr>
        <b/>
        <sz val="10"/>
        <color theme="1"/>
        <rFont val="Arial"/>
        <family val="2"/>
      </rPr>
      <t>La actividad no está programada para realizar en este cuatrimestre, sino en el segundo y tercer cuatrimestre de la vigencia 2024,</t>
    </r>
    <r>
      <rPr>
        <sz val="10"/>
        <color theme="1"/>
        <rFont val="Arial"/>
        <family val="2"/>
      </rPr>
      <t xml:space="preserve">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t>
    </r>
  </si>
  <si>
    <r>
      <t xml:space="preserve">En atención a la meta e indicador establecidos e identificados como:
</t>
    </r>
    <r>
      <rPr>
        <b/>
        <sz val="10"/>
        <color theme="1"/>
        <rFont val="Arial"/>
        <family val="2"/>
      </rPr>
      <t>Meta:</t>
    </r>
    <r>
      <rPr>
        <sz val="10"/>
        <color theme="1"/>
        <rFont val="Arial"/>
        <family val="2"/>
      </rPr>
      <t xml:space="preserve"> Doce (12) seguimientos de cumplimiento de línea de comunicación externa del plan de comunicaciones de la vigencia 2024 realizados
</t>
    </r>
    <r>
      <rPr>
        <b/>
        <sz val="10"/>
        <color theme="1"/>
        <rFont val="Arial"/>
        <family val="2"/>
      </rPr>
      <t>Indicador:</t>
    </r>
    <r>
      <rPr>
        <sz val="10"/>
        <color theme="1"/>
        <rFont val="Arial"/>
        <family val="2"/>
      </rPr>
      <t xml:space="preserve"> Seguimiento al cumplimiento de línea de comunicación externa del plan de comunicaciones de la vigencia 2024
</t>
    </r>
    <r>
      <rPr>
        <b/>
        <sz val="10"/>
        <color theme="1"/>
        <rFont val="Arial"/>
        <family val="2"/>
      </rPr>
      <t>Fórmula Indicador</t>
    </r>
    <r>
      <rPr>
        <sz val="10"/>
        <color theme="1"/>
        <rFont val="Arial"/>
        <family val="2"/>
      </rPr>
      <t>: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t>
    </r>
  </si>
  <si>
    <r>
      <t xml:space="preserve">En atención a la meta e indicador establecidos e identificados como:
</t>
    </r>
    <r>
      <rPr>
        <b/>
        <sz val="10"/>
        <color theme="1"/>
        <rFont val="Arial"/>
        <family val="2"/>
      </rPr>
      <t>Meta:</t>
    </r>
    <r>
      <rPr>
        <sz val="10"/>
        <color theme="1"/>
        <rFont val="Arial"/>
        <family val="2"/>
      </rPr>
      <t xml:space="preserve"> Publicar 8 nuevos objetos geográficos al conjunto de datos de la SDA publicados en la plataforma de Datos Abiertos Bogotá.
</t>
    </r>
    <r>
      <rPr>
        <b/>
        <sz val="10"/>
        <color theme="1"/>
        <rFont val="Arial"/>
        <family val="2"/>
      </rPr>
      <t>Indicador:</t>
    </r>
    <r>
      <rPr>
        <sz val="10"/>
        <color theme="1"/>
        <rFont val="Arial"/>
        <family val="2"/>
      </rPr>
      <t xml:space="preserve"> Porcentaje de objetos geográficos  publicados como nuevo en las plataformas de IDECA
</t>
    </r>
    <r>
      <rPr>
        <b/>
        <sz val="10"/>
        <color theme="1"/>
        <rFont val="Arial"/>
        <family val="2"/>
      </rPr>
      <t>Fórmula Indicador</t>
    </r>
    <r>
      <rPr>
        <sz val="10"/>
        <color theme="1"/>
        <rFont val="Arial"/>
        <family val="2"/>
      </rPr>
      <t xml:space="preserve">: (Número de objetos geográficos publicados como nuevos/ 8)*100
</t>
    </r>
    <r>
      <rPr>
        <b/>
        <sz val="10"/>
        <color theme="1"/>
        <rFont val="Arial"/>
        <family val="2"/>
      </rPr>
      <t>La actividad no está programada para realizar en este cuatrimestre</t>
    </r>
    <r>
      <rPr>
        <sz val="10"/>
        <color theme="1"/>
        <rFont val="Arial"/>
        <family val="2"/>
      </rPr>
      <t>,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t>
    </r>
  </si>
  <si>
    <r>
      <t xml:space="preserve">En atención a la meta e indicador establecidos e identificados como:
</t>
    </r>
    <r>
      <rPr>
        <b/>
        <sz val="10"/>
        <color theme="1"/>
        <rFont val="Arial"/>
        <family val="2"/>
      </rPr>
      <t>Meta:</t>
    </r>
    <r>
      <rPr>
        <sz val="10"/>
        <color theme="1"/>
        <rFont val="Arial"/>
        <family val="2"/>
      </rPr>
      <t xml:space="preserve"> 4 revisiones bimensuales de los servicios web geográficos en la plataforma de Datos Abiertos Bogotá para identificar posibles problemas, optimizar el rendimiento y garantizar la accesibilidad y calidad de los datos geográficos.
</t>
    </r>
    <r>
      <rPr>
        <b/>
        <sz val="10"/>
        <color theme="1"/>
        <rFont val="Arial"/>
        <family val="2"/>
      </rPr>
      <t>Indicador:</t>
    </r>
    <r>
      <rPr>
        <sz val="10"/>
        <color theme="1"/>
        <rFont val="Arial"/>
        <family val="2"/>
      </rPr>
      <t xml:space="preserve"> Porcentaje de revisiones de los servicios web geográficos optimizados y sin interrupciones después de cada revisión bimensual.
</t>
    </r>
    <r>
      <rPr>
        <b/>
        <sz val="10"/>
        <color theme="1"/>
        <rFont val="Arial"/>
        <family val="2"/>
      </rPr>
      <t>Fórmula Indicador</t>
    </r>
    <r>
      <rPr>
        <sz val="10"/>
        <color theme="1"/>
        <rFont val="Arial"/>
        <family val="2"/>
      </rPr>
      <t xml:space="preserve">: (No. de revisiones de los servicios web geográficos en la plataforma de Datos Abiertos Bogotá realizadas / 4 reuniones bimensuales)*100
</t>
    </r>
    <r>
      <rPr>
        <b/>
        <sz val="10"/>
        <color theme="1"/>
        <rFont val="Arial"/>
        <family val="2"/>
      </rPr>
      <t>La actividad no está programada para realizar en este cuatrimestr</t>
    </r>
    <r>
      <rPr>
        <sz val="10"/>
        <color theme="1"/>
        <rFont val="Arial"/>
        <family val="2"/>
      </rPr>
      <t>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t>
    </r>
  </si>
  <si>
    <r>
      <t xml:space="preserve">En atención a la meta e indicador establecidos e identificados como:
</t>
    </r>
    <r>
      <rPr>
        <b/>
        <sz val="10"/>
        <color theme="1"/>
        <rFont val="Arial"/>
        <family val="2"/>
      </rPr>
      <t>Meta:</t>
    </r>
    <r>
      <rPr>
        <sz val="10"/>
        <color theme="1"/>
        <rFont val="Arial"/>
        <family val="2"/>
      </rPr>
      <t xml:space="preserve"> 100% de ejecución de los espacios y escenarios de participación programados en el 2024
</t>
    </r>
    <r>
      <rPr>
        <b/>
        <sz val="10"/>
        <color theme="1"/>
        <rFont val="Arial"/>
        <family val="2"/>
      </rPr>
      <t>Indicador:</t>
    </r>
    <r>
      <rPr>
        <sz val="10"/>
        <color theme="1"/>
        <rFont val="Arial"/>
        <family val="2"/>
      </rPr>
      <t xml:space="preserve"> Porcentaje de ejecución de los escenarios y espacios de participación.
</t>
    </r>
    <r>
      <rPr>
        <b/>
        <sz val="10"/>
        <color theme="1"/>
        <rFont val="Arial"/>
        <family val="2"/>
      </rPr>
      <t>Fórmula Indicador</t>
    </r>
    <r>
      <rPr>
        <sz val="10"/>
        <color theme="1"/>
        <rFont val="Arial"/>
        <family val="2"/>
      </rPr>
      <t>: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t>
    </r>
  </si>
  <si>
    <r>
      <t xml:space="preserve">En atención a la meta e indicador establecidos e identificados como:
</t>
    </r>
    <r>
      <rPr>
        <b/>
        <sz val="10"/>
        <color theme="1"/>
        <rFont val="Arial"/>
        <family val="2"/>
      </rPr>
      <t>Meta:</t>
    </r>
    <r>
      <rPr>
        <sz val="10"/>
        <color theme="1"/>
        <rFont val="Arial"/>
        <family val="2"/>
      </rPr>
      <t xml:space="preserve"> Una (1) mapa de conocimiento
</t>
    </r>
    <r>
      <rPr>
        <b/>
        <sz val="10"/>
        <color theme="1"/>
        <rFont val="Arial"/>
        <family val="2"/>
      </rPr>
      <t>Indicador:</t>
    </r>
    <r>
      <rPr>
        <sz val="10"/>
        <color theme="1"/>
        <rFont val="Arial"/>
        <family val="2"/>
      </rPr>
      <t xml:space="preserve"> % de avances en la elaboración del mapa de conocimiento
</t>
    </r>
    <r>
      <rPr>
        <b/>
        <sz val="10"/>
        <color theme="1"/>
        <rFont val="Arial"/>
        <family val="2"/>
      </rPr>
      <t>Fórmula Indicador</t>
    </r>
    <r>
      <rPr>
        <sz val="10"/>
        <color theme="1"/>
        <rFont val="Arial"/>
        <family val="2"/>
      </rPr>
      <t xml:space="preserve">: 1 mapa del conocimiento aprobado
</t>
    </r>
    <r>
      <rPr>
        <b/>
        <sz val="10"/>
        <color theme="1"/>
        <rFont val="Arial"/>
        <family val="2"/>
      </rPr>
      <t xml:space="preserve">
La actividad no está programada para realizar en este cuatrimestre</t>
    </r>
    <r>
      <rPr>
        <sz val="10"/>
        <color theme="1"/>
        <rFont val="Arial"/>
        <family val="2"/>
      </rPr>
      <t>,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t>
    </r>
  </si>
  <si>
    <r>
      <t xml:space="preserve">En atención a la meta e indicador establecidos e identificados como:
</t>
    </r>
    <r>
      <rPr>
        <b/>
        <sz val="10"/>
        <color theme="1"/>
        <rFont val="Arial"/>
        <family val="2"/>
      </rPr>
      <t>Meta:</t>
    </r>
    <r>
      <rPr>
        <sz val="10"/>
        <color theme="1"/>
        <rFont val="Arial"/>
        <family val="2"/>
      </rPr>
      <t xml:space="preserve"> Entidad integrada en una (1) red de conocimiento e intercambio de experiencias
</t>
    </r>
    <r>
      <rPr>
        <b/>
        <sz val="10"/>
        <color theme="1"/>
        <rFont val="Arial"/>
        <family val="2"/>
      </rPr>
      <t>Indicador:</t>
    </r>
    <r>
      <rPr>
        <sz val="10"/>
        <color theme="1"/>
        <rFont val="Arial"/>
        <family val="2"/>
      </rPr>
      <t xml:space="preserve"> % de avances en la gestión de integración en la red  
</t>
    </r>
    <r>
      <rPr>
        <b/>
        <sz val="10"/>
        <color theme="1"/>
        <rFont val="Arial"/>
        <family val="2"/>
      </rPr>
      <t>Fórmula Indicador</t>
    </r>
    <r>
      <rPr>
        <sz val="10"/>
        <color theme="1"/>
        <rFont val="Arial"/>
        <family val="2"/>
      </rPr>
      <t>: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t>
    </r>
  </si>
  <si>
    <r>
      <t xml:space="preserve">En atención a la meta e indicador establecidos e identificados como:
</t>
    </r>
    <r>
      <rPr>
        <b/>
        <sz val="10"/>
        <color theme="1"/>
        <rFont val="Arial"/>
        <family val="2"/>
      </rPr>
      <t>Meta:</t>
    </r>
    <r>
      <rPr>
        <sz val="10"/>
        <color theme="1"/>
        <rFont val="Arial"/>
        <family val="2"/>
      </rPr>
      <t xml:space="preserve"> Tres (3) monitoreos al mapa de riesgos 
</t>
    </r>
    <r>
      <rPr>
        <b/>
        <sz val="10"/>
        <color theme="1"/>
        <rFont val="Arial"/>
        <family val="2"/>
      </rPr>
      <t>Indicador:</t>
    </r>
    <r>
      <rPr>
        <sz val="10"/>
        <color theme="1"/>
        <rFont val="Arial"/>
        <family val="2"/>
      </rPr>
      <t xml:space="preserve"> Monitorero cuatrimenstral al mapa de riesgos de gestión y corrupción de la SDA
</t>
    </r>
    <r>
      <rPr>
        <b/>
        <sz val="10"/>
        <color theme="1"/>
        <rFont val="Arial"/>
        <family val="2"/>
      </rPr>
      <t>Fórmula Indicador</t>
    </r>
    <r>
      <rPr>
        <sz val="10"/>
        <color theme="1"/>
        <rFont val="Arial"/>
        <family val="2"/>
      </rPr>
      <t xml:space="preserve">: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t>
    </r>
  </si>
  <si>
    <t>Programado 1er Cuatrimestre</t>
  </si>
  <si>
    <t xml:space="preserve">Ejecutado 1er Cuatrimestre </t>
  </si>
  <si>
    <t xml:space="preserve">Porcentaje 1er Cuatrimestre </t>
  </si>
  <si>
    <t>Nivel de Cumplimiento Anual</t>
  </si>
  <si>
    <t>% Avance Acumulado Anual</t>
  </si>
  <si>
    <t>No.  Actividades  PTEP - PAAC V2</t>
  </si>
  <si>
    <t xml:space="preserve">% Avance Acumulado 
I Cuatrimestre </t>
  </si>
  <si>
    <t>TOTAL, ACTIVIDADES PAAC 2024</t>
  </si>
  <si>
    <t>REPORTE PRIMERA LÍNEA DE DEFENSA
II CUATRIMESTRE (Mayo - Agosto 2024)
(Responsable de la actividad - Líder de proceso)</t>
  </si>
  <si>
    <t>SEGUIMIENTO SEGUNDA LÍNEA DE DEFENSA
II CUATRIMESTRE  (Mayo - Agosto 2024)
(Dirección de Planeación y Sistemas de Información Ambiental)</t>
  </si>
  <si>
    <t>SEGUIMIENTO TERCER LINEA DE DEFENSA 
II CUATRIMESTRE  (Mayo - Agosto 2024)
Oficina de Control Interno - OCI</t>
  </si>
  <si>
    <r>
      <rPr>
        <b/>
        <sz val="10"/>
        <color theme="1"/>
        <rFont val="Arial"/>
        <family val="2"/>
      </rPr>
      <t xml:space="preserve">Estado General Programa de Transparencia y Etica Pública - Plan Anticorrupción y de Atención al Ciudadano PTEP - PAAC
</t>
    </r>
    <r>
      <rPr>
        <sz val="10"/>
        <color theme="1"/>
        <rFont val="Arial"/>
        <family val="2"/>
      </rPr>
      <t xml:space="preserve"> Segundo</t>
    </r>
    <r>
      <rPr>
        <b/>
        <sz val="10"/>
        <color theme="1"/>
        <rFont val="Arial"/>
        <family val="2"/>
      </rPr>
      <t xml:space="preserve"> </t>
    </r>
    <r>
      <rPr>
        <sz val="10"/>
        <color theme="1"/>
        <rFont val="Arial"/>
        <family val="2"/>
      </rPr>
      <t>Cuatrimestre 2024</t>
    </r>
  </si>
  <si>
    <t>Nivel de Cumplimiento
 II Cuatrimestre</t>
  </si>
  <si>
    <t xml:space="preserve">% Avance Acumulado 
II Cuatrimestre </t>
  </si>
  <si>
    <t>No.  Actividades  Programadas 
I Cuatrimestre  
PTEP - PAAC V2</t>
  </si>
  <si>
    <t xml:space="preserve">
https://drive.google.com/drive/folders/1n4LOkWGSuHVtqmYqnW7oN3AcFKt9XuZY?usp=drive_link</t>
  </si>
  <si>
    <t>https://drive.google.com/drive/folders/1kHe-gfLVPzhr8dnHixjcLcvmUNo9qRaZ?usp=drive_link</t>
  </si>
  <si>
    <t>Se realizó una evaluación de 71 de 96 criterios de cumplimiento de accesibilidad, aplicando la herramienta "evaluación de accesibilidad web" para identificar cuales se pueden cumplir a corto, mediano o largo plazo, o cuales no es posible su cumplimiento con el CMS actual, priorizando su aplicación</t>
  </si>
  <si>
    <t xml:space="preserve">71 de 96 criterios de cumplimiento de accesibilidad evaluados </t>
  </si>
  <si>
    <t>https://drive.google.com/drive/folders/1kuohVu-Xd6du-vQXyoIVx2eokrHgEp2W?usp=sharing</t>
  </si>
  <si>
    <t xml:space="preserve">Se adelantó mesa de trabajo con la Oficina Asesora de Comunicaciones con la finalidad de contexualizar la necesidad de elaborar y adoptar el instructivo. Por otro lado, se expidieron los certificados de accesibilidad </t>
  </si>
  <si>
    <t>https://drive.google.com/drive/folders/1Afb9SI58kBYto0u0RSHMTZQ2hc4GlUeb?usp=drive_link</t>
  </si>
  <si>
    <t>programada para el último cuatrimestre</t>
  </si>
  <si>
    <t>El mapa de riesgos esta disponible en la pagina web de la entidad como parte de las divulgaciones programadas en el plan, ademas se envio memorando para comunicar las fechas se seguimiento para cada periodo y se tiene programada reunión con los enlaces de procesos el 20 de agosto para la presentación del mapa de riesgos institucional y las recomendaciones para el monitoreo.
Se adjunta memorando, citación a socialización y relación de asistencia de la socialización.</t>
  </si>
  <si>
    <t>1 divulgación realizadas del mapa de riesgos  de  gestión y de corrupción de la SDA</t>
  </si>
  <si>
    <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t>
  </si>
  <si>
    <t>El monitoreo de riesgos del segundo cuatrimestre inicia el 23 de agosto, posterior a este se realizara el seguimiento por parte de la segunda y tercera linea de defensa para realizar los informes en el mes septiembre y estaran disponibles en los enlaces</t>
  </si>
  <si>
    <t>1 monitoreo al mapa de riesgos  de  gestión y de corrupción de la SDA</t>
  </si>
  <si>
    <t xml:space="preserve">https://isolucion.ambientebogota.gov.co/Isolucionsda/RiesgosDafpV5/ListadoRiesgosDafpV5.aspx?TipoModulo=Mw==
 https://drive.google.com/drive/folders/1ZDtiTHUoIFbLAwVTzWvAFpJbw8bQpXso </t>
  </si>
  <si>
    <t>Durante el segundo cuatrimestre de 2024 , el modulo de atencion se encuentra actualizado en la pagina web de la entidad.
Actualmente el menú Participa contiene informacion en todos los módulos, desde la OPEL se aportó información para los temas de: Intancias de participación ciudadana, Plan de participación ciudadana, Participación para el diagnóstico de necesidades e identificación de problemas, la informacion se encuestra actualizada al primer trimestre de 2024 https://www.ambientebogota.gov.co/es/participa  
De esta manera se lleva un cumplimiento a la meta planteada del 66,6% a corte de julio.</t>
  </si>
  <si>
    <t>Durante el segundo cuatrimestre 2024,  se recibieron 34 y se publicaron 21, asi: en abril  7, en mayo, en junio 4 y en julio 20  generando los informes mensuales de solicitudes de acceso a la información. Cabe resaltar que debido a que los reportes se realizan mes bencido, se adjunta tambien el informe de abril y el de agosto aun no se ha realizado 
De acuerdo a esto se recibieron y asignaron el 100% de las solicitudes, cumpliendo de esta manera un avance del 66,6% a corte de julio</t>
  </si>
  <si>
    <t xml:space="preserve">Informes publicados en la pagina web : https://www.ambientebogota.gov.co/es/web/transparencia/informe-de-pqrs 
Drive: 
https://drive.google.com/drive/u/3/folders/1Rf3TvKIf7qWF0TNq1tXW5ckBkWlMUfWx </t>
  </si>
  <si>
    <t>Durante el segundo cuatrimestre de 2024, la SDA hizo presencia en 8 ferias de servicio a las cuales fue convocada la SDA por la Secretaria General, los Cades y Super Cades, Camara de Comercio y/o las organizadas por el grupo de servicio a la ciudadania ,  logrando la atencion de 744 ciudadanos  lo que permite un fortalecimiento del canal presencial, asi:
- Ferias del mes de mayo, se asistio a 1 ferias, logrando atender 33 ciudadanos.
- Ferias del mes de junio, se asisitio a 1 feria, logrando atender a 121 ciudadano
- Ferias en el mes de julio, se asistió a 3 ferias, logrando atender 734
- Ferias en e mes de agosto, se asistio a 3 ferias logrando a atender 173 ciudadanos
De acuerdo a lo anterior se da cumplia esta actividad para este trimestre llevando un porcentaje de avance en su cumplimiento del 66,6% para la vigencia 20204 a corte de julio</t>
  </si>
  <si>
    <t>8 ferias de servicio convocadas y  asisitidas</t>
  </si>
  <si>
    <t xml:space="preserve">Actas y asistencia de las ferias de servicio
https://drive.google.com/drive/u/3/folders/1G1Fy0uYRrXDRsuvgeCdA8XqdJ_V2_NT0 </t>
  </si>
  <si>
    <t>Durante el segundo cuatrimestre de 2024,  se realizó el seguimiento de la supervision de 9 cades y supercades: Super Cade CAD, Super Cade Suba,  Cade Toberin, Super Cade Fontibon, Super Cade Bosa, Super Cade Manitas, Super Cade Calle 13, Super Cade Egativa, Super Cade Americas.
De esta manera, de da cumplimiento a la meta programada para el cuatrimestre y se lleva un avance del 66,6%</t>
  </si>
  <si>
    <t>Actas de visitas de seguimiento (9 visitas de seguimiento)</t>
  </si>
  <si>
    <t xml:space="preserve">Actas de seguimiento 
https://drive.google.com/drive/u/3/folders/1B-kwDFk_6PwiT4DEXkpBhguF9NOYRQ3F 
</t>
  </si>
  <si>
    <t xml:space="preserve">Durante el segundo cuatrimestre de 2024 , se continuan implementado acciones del Modelo de Servicio a la Ciudadanía dando continuidad a las actividades realizadas en las vigencias anteriores,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 Entrenamientos y cualificacion a los servidores de manera constante y periodica
• Incentivos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 acuerdo a lo anterior, se da cumplimiento a esta actividad, alcanzando un avance del 66,66% con corte de julio
</t>
  </si>
  <si>
    <t xml:space="preserve">Documento de avance implementacion Modelo de Servicio 
https://drive.google.com/drive/u/3/folders/1xrGgeY2y2Z1whw-bMA072VF7pVutMXl2 </t>
  </si>
  <si>
    <t xml:space="preserve">Durante el segundo cuatrimestre de 2024, se realizaron 10 entrenamientos periodicos en temas relacionados con la misionalidad de la entidad y temas relacionados con servicio ala ciudadania, asi: Cualificación en serivio al ciudadano, Atencion diferencial poblacion LGTBI, Liquidacion Registro Publicidad Exterior, protocolos de atencion, sisitema documental Forest, denuncias actos de corrupcion. 
De esta manera de acuerdo a la meta proyectada, se lleva un avance del 60%
</t>
  </si>
  <si>
    <t xml:space="preserve">10 entrenanamientos a los servidores de Servicio a la Ciudadania </t>
  </si>
  <si>
    <t xml:space="preserve">Soporte de capacitaciones
Drive:
https://drive.google.com/drive/u/3/folders/1qRo0yg9wqFjKrN_OpQXMupADE8vxAW9D </t>
  </si>
  <si>
    <t>Durante el segundo cuatrimestre de 2024, se llevó a cabo seguimiento a 9380 peticiones; asi: en abril 2538, en mayo 2276, en junio 2064 y en julio 2502 (el ceirre de PQRSf se realiza mes vencido asi como sus informes, razon por la cual se reporte de abril a julio)  adicionalmente, se llevó a cabo la clasificación en las siguientes tipologías: Derechos de petición de interés general o particular, quejas, reclamos, solicitudes de información, consultas y felicitaciones, asignándolas a los diferentes áreas de la Secretaría Distrital de Ambiente, para su respectiva gestión y respuesta.
Segun con el procedimietno interno PA09-PR04, se realizaron alarmas semanales, las cuales fueron enviados a los líderes y enlaces de PQRSF de los diferentes procesos, con el propósito de minimizar las respuestas fuera de término expedidas por la Entidad,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94% recibió respuesta dentro de los términos de ley, el 5% recibio respuesta fuera de termino, el 3% se encuentra sin respuesta fuera de termino  y  el 1% restante  se encuentra en termino para dar respuesta en el meses de julio y agosto de 2024 ;  cabe resaltar que el 97% de las peticiones registradas corresponden a los proceso misionales de la Entidad.
De acuerdo a lo anterior se lleva un avance de cumplimiento del 66,6% con corte de junio en la realizacion del seguimiento del 100% de las PQRSF ingresadas a la entidad</t>
  </si>
  <si>
    <t xml:space="preserve">Informes publicados en la pagina web : https://www.ambientebogota.gov.co/es/web/transparencia/informe-de-pqrs 
Drive: Resumen PQRSF a julio
https://drive.google.com/drive/u/3/folders/15ZxhYx2qcjz02NMM1iEzqV-eM41djvds </t>
  </si>
  <si>
    <t xml:space="preserve">Durante el segundo  cuatrimestre de la vigencia 2024, se aplicaron un total de  8103 encuestas a través de los canales de atencion presencial (1793)  telefonico (5849) y virtual (461),  los cuales respondieron a la pregunta ¿se encuentra satisfecho con el servicio prestado por la persona que lo atendió? y se obtuvo de esta manera un porcentaje de satisfacción promedio de  92%, asi: un 100% de satisfacción mediante el canal presencial, un 100% en el canal telefónico y un 75% en el canal virtual
De acuerdo a lo anterior, se dui cumplimiento a la meta planeata en un  98%.
</t>
  </si>
  <si>
    <t xml:space="preserve">92% de satisfacción ciudadana </t>
  </si>
  <si>
    <t xml:space="preserve">Infomes de Satisfaccion y Percepcion Ciudadana 
Drive: 
https://drive.google.com/drive/u/3/folders/1QviDtFWj58iQxbbWQKNmS3bQ7_Jfewpf </t>
  </si>
  <si>
    <t xml:space="preserve">Durante el segundo cuatrimestre de 2024, se recibieron 102 reiteradas las cuales fueron gestionados por el Defensor del Ciudadano recibidos a traves de los diferentes canales de atencion hablilitados, asi: en abril 65 , en mayo 37, junio 34. Lo anterior se puede observar en los informes de seguimiento del Defensor. 
De esta manera se lleva un avance de cumplimiento, en la gestiom del total de las reiteradas recibidas del 66,6% con corte a julio. </t>
  </si>
  <si>
    <t xml:space="preserve">Informes del Defensor del Ciudadano 
Dirve: 
https://drive.google.com/drive/u/3/folders/1ncimoFUrfmgOJOOzvyI-2Iv9B_oINOHR </t>
  </si>
  <si>
    <t>Esta meta fue cumplida en su totalidad en el  primer trimestre de 2024, donde  se formuló y registró la estrategia de racionalización de trámites para la vigencia 2024, según lo establecido.
De acuerdo a esto, ya se cumplio el 100% de lo programado</t>
  </si>
  <si>
    <t xml:space="preserve">Formulación y Registro estrategia Racionalización 2024
Drive:
https://drive.google.com/drive/u/3/folders/1RuMu4FmjNtqQBcOVlZ3QDTBBmXA6fI0m 
</t>
  </si>
  <si>
    <t>Mensualmente se ha realizado la administración integral de los indicadores ambientales dispuestos en el Observatorio Ambiental de Bogotá-OAB , lo cual ha permitido tener un nivel de actualización del 97,69% con corte a julio de 2024, dado que el reporte es mes completo, la cifra de agosto se tendra la primera semana de septiembre</t>
  </si>
  <si>
    <t>97,69%</t>
  </si>
  <si>
    <t>Bitacora</t>
  </si>
  <si>
    <t xml:space="preserve">Pantallazo página de datos abiertos bogotá
</t>
  </si>
  <si>
    <t>Avance en la publicación de 3 objetos geográficos nuevos (Árboles talados, Volcamiento Arbolado Urbano y Bogotá Construcción Sostemible)</t>
  </si>
  <si>
    <t xml:space="preserve">
Se llevaron a cabo dos revisiones de los servicios web geográficos disponibles en Datos Abiertos Bogotá, en los meses de mayo y julio..</t>
  </si>
  <si>
    <t xml:space="preserve">Archivo excel de verificación </t>
  </si>
  <si>
    <t>Actualización de 10  objetos geográficos  en el mes de enero y agosto del año 2024.</t>
  </si>
  <si>
    <t>N/A</t>
  </si>
  <si>
    <t>1).Durante el segundo cuatrimestre de 2024, se realizó el segundo seguimiento a la estrategia de racionalización a través de reunión con la Dirección de Planeación y Sistemas de Información-DPSIA.
De acuerdo a lo antereor se han registrado dos seguimientos en SUIT, de dos seguimientos programados, dando asi el cumplimiento al 100% de los seguimientos registrados en el SUIT.      2)La Oficina de Control Interno, realizó seguimiento a la Estrategia de Racionalización de Trámites 2024 de la SDA, con base en la información disponible en el SUIT de la Función Pública, en el marco del Seguimiento a las Acciones del Programa de Transparencia y Ética Pública PTEP - Plan Anticorrupción y de Atención al Ciudadano - PAAC - (Componentes, Mapa de Riesgos y Reporte Aplicativo SUIT) del primer Cuatrimestre 2024.</t>
  </si>
  <si>
    <t>2 seguimiento a la estrategia de racionalizacion en el SUIT.                                 La Oci realiza 1 un seguimiento  a la Estrategia de Racionalización de Trámites 2024 .</t>
  </si>
  <si>
    <t>2.do Seguimiento a la estrategia en SUIT
Anexo 1. 18-04-2024 Acta de Reunión Segundo Seguimiento estrategia de Racionalización-Botón PSE
https://drive.google.com/drive/u/3/folders/1RuMu4FmjNtqQBcOVlZ3QDTBBmXA6fI0m .                                                                 Por otro lado la oci hace un 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y su anexo.
Y documento PDF Consolidado del plan de estrategia de racionalización de trámites SDA-Función Pública</t>
  </si>
  <si>
    <t>La Oficina de Control Interno, realizó seguimiento cuatrimestral al Plan Anticorrupción y de Atención al Ciudadano  incluyendo la gestión de los riesgos consolidados en el mapa de riesgos de gestión y de corrupción, Componentes, Mapa de Riesgos y Reporte Aplicativo SUIT del primer Cuatrimestre 2024.</t>
  </si>
  <si>
    <t xml:space="preserve">Informe de Seguimiento a las Acciones del Programa de
Transparencia y Ética Pública PTEP - Plan Anticorrupción y de Atención al
Ciudadano - PAAC - (Componentes, Mapa de Riesgos y Reporte Aplicativo
SUIT) / Primer Cuatrimestre 2024 publicado en la sección de transparencia de la SDA en la ruta: Transparencia/Transparencia/4. Planeación, presupuesto e Informes/4.8. Informes de la oficina de control interno/4. Vigencia 2024/3. Evaluación de la Gestión del Riesgo/2. Seguimiento PTEP - PAAC y Mapa de Riesgos </t>
  </si>
  <si>
    <t>NA</t>
  </si>
  <si>
    <t>Esta actividad está programada para el tercer cuatrimestre de 2024.</t>
  </si>
  <si>
    <t>REPORTE DE INDICADORES OFICINA ASESORA DE COMUNICACIONES ABRIL, MAYO, JUNIO Y JULIO 2024.
La Oficina Asesora de Comunicaciones ejecuta el Plan de Comunicaciones 2024 a través de dos líneas estratégicas. A continuación, se relacionan las actividades realizadas durante el mes de abril correspondiente a cada línea.  
1.	Línea de comunicación organizacional e interna 
Carteleras digitales: Durante este periodo se realizó la publicación de 164 contenidos en las carteleras digitales de la entidad. 
Correo institucional: Se enviaron 137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5 fondos de pantalla en los computadores de la Secretaría de Ambiente.
2.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t>
  </si>
  <si>
    <t>Ubicación de los soportes: Unidad Compartida OAC/archivos 2024/indicadores  2024, abril, mayo, junio y julioo/Igualmente en isolución, indicadores de gestión OAC/ plan de comunicaciones.</t>
  </si>
  <si>
    <t xml:space="preserve">REPORTE DE INDICADORES DE GESTIÓN OAC, SEGUNDO CUATRIMESTRE 2024. (abril, mayo, junio y julio) 
1.	Línea de comunicación externa e informativa
Comunicados de prensa y notas: Se elaboraron 68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este periodo se realizó 1 convocatoria a medios de comunicación para la rueda de prensa de la campaña “Así se prepara el distrito para enfrentar el fenómeno de La Niña”.
Redes Sociales: En las redes sociales de la entidad los resultados durante este mes fueron: 174 nuevos seguidores en Twitter (X) para un consolidado de 163.254 en Facebook un consolidado de 58.654; en Instagram un consolidado de 65.411; en TikTok obtuvimos un consolidado de 6.329, en Facebook 58.654 y un consolidado de 14.528.554 visualizaciones de los videos institucionales en el canal de YouTube.
Página Web: Durante abril en la página web de la Secretaría Distrital de Ambiente www.ambientebogota.gov.co se publicaron y actualizaron 110 contenidos y se registraron 428.434 visitas. 
Piezas gráficas: En este periodo se diseñaron y publicaron 682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161 contenidos audiovisuales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Yo te cuido, tú me cuidas (externa), #LibresYEnSuHábitat (externa), #Actúa (externa), #ElCentroVive (externa), Alerta por Calidad del Aire (externa), Día del Árbol (externa), Protege el Laurel de Cera (externa), Juntos por el Agua (externa), Unidos por un nuevo Aire (externa), 20 Días por el Agua (externa). Cierra la Llave, (externa), La especie de la semana (externa),Global Big Day (externa), Libres y en su hábitat (externa), El sumidero no es basurero (externa), Reciclatón (externa), Guardianas de los Humedales (externa), Yo te cuido, tú me cuidas (externa), Día de la Madre (externa), Por un Segundo Uso (externa) y Así va el Plan (externa). Moda Circular (externa), convocatoria Techos Verticales (externa), La Selección de Ambiente (externa), Comunidad Raizal (externa), Misión Guardianes del Agua (externa), Trámites sin Tanta Vuelta (externa), Ni Una Más (externa), Semana Ambiental (externa), Jóvenes a la E (externa), y Bogotá Camina Segura (externa). Libres y en su hábitat (externa), Convocatoria Techos Verticales (externa), La Selección de Ambiente (externa), La 53 Camina Segura (externa), Tu Opinión es muy Importante (externa), Juntos Frente al Fenómeno de La Niña (externa).
Celebraciones (30): Día de la Movilidad Sostenible (interno), Día del Apagón Ambiental (interno y externo), Día del Niño y la Niña (interna y externa), Día Internacional de la Tierra (interna y externa), Día de la visibilidad Lésbica (interna) y Día Nacional del Árbol (interna y externa). Día de la Santa Cruz (externa), Día del Combatiente de Incendios Forestales (externa), Día del Río Bogotá (externa), Día Internacional de las Aves (interno y externo), Día Mundial del Reciclaje (interna y externa), Día Mundial de las Abejas (interna y externa), Día Mundial de la Biodiversidad (interna y externa), Global Big Day (externa), Día Internacional contra la homofobia, transfobia, lesbifobia y bifobia (interno) y Día Mundial de la Afrocolombianidad (interna), Apagón Ambiental (interna y externa), Día del Padre (interna), Día del Orgullo LGBTI (interna), Semana Ambiental (interna y externa), Día Mundial del Medio Ambiente (externa e interna) y Día Mundial del Suelo y la Tierra Fértil (externa). Apagón Ambiental (interna y externa), Día Internacional Libre de Bolsas de Plásticos (interna y externa), 20 de Julio (externa), Día de la Conservación del Suelo (interna), Día Internacional de las Tecnologías Apropiadas (interna), Día del Conductor (interna), Día de la Mujer Afrolatina, Afrocaribeña y de la Diáspora (interna) y Día Nacional de la Vida silvestre (interna y externa).
Eventos (8): Declaratoria de 63.700 metros cuadrados de “Bosque Urbano Ciudad Montes” 5-04-2024 (externo), Recorrido Día del Niño y la Niña 13-04-2024 (interno) y Un Break con la Secre 19-04-2024 (interno). Socialización de Resolución 2239 del 2023 y Manual de Normas y Procedimientos para la Gestión de Aceites Usados. Encuentro Distrital de Negocios Verdes (externo), Semana Ambiental (interna) y visita estudiantes Puerto Rico (externa) Rueda de prensa “Así se prepara el Distrito para enfrentar el fenómeno de La Niña” (externo).
</t>
  </si>
  <si>
    <t>Ubicación de los soportes: Unidad Compartida OAC/archivos 2024/indicadores  2024, abril, mayo, junio y julio/Igualmente en isolución, indicadores de gestión OAC/ plan de comunicaciones.</t>
  </si>
  <si>
    <t xml:space="preserve">Teniendo en cuenta el radicado 2024ER52286, del 5 de marzo de 2024, en el que el Archivo Distrital de Bogotá se pronuncia sobre la presentación de las Tablas de Retención Documental de la Secretaría Distrital de Ambiente, oficio del ente rector con "Asunto: Devolución de la Tabla de Retención Documental - Actualización 2 de la SDA" cuyo resultado no es favorable, dado que no cumple con los requisitos mínimos para la revisión por parte del Consejo Distrital de Archivo, el equipo entrante de profesionales de Gestión Documental ha iniciado la revisión del oficio con el fin de subsanar las observaciones. Para el segundo cuatrimestre, la primera actividad consiste en la revisión de 117 fichas de valoración documental de las 21 dependencias de la SDA. El objetivo de esta revisión es validar las fechas extremas y la volumetría de cada serie y subserie que componen el cuadro de clasificación documental, ya que estas afectan directamente la Tabla de Retención Documental.
</t>
  </si>
  <si>
    <t xml:space="preserve">Se adjunta actas de reunión con el equipo profesional de Gestión Documental y fichas de valoración analizadas. </t>
  </si>
  <si>
    <t>"Teniendo en cuenta el proceso de cambio de administración y, por ende, el equipo de profesionales de Gestión Documental, se adelanta una verificación del borrador del Programa de Gestión Documental entregado por la anterior administración, con el fin de garantizar su alineación con los 8 procesos de la gestión documental y con los planes estratégicos institucionales, en este caso, el Plan Institucional de Archivos (PINAR). Para ello, se debe realizar un análisis de los 5 componentes del instrumento, los cuales se abordarán de forma paulatina y en un tiempo prudente, con el objetivo de entregar el documento final y su respectiva aprobación por el Comité Institucional de Gestión y Desempeño.
"</t>
  </si>
  <si>
    <t xml:space="preserve">Se adjunta acta de reunión con el equipo de Gestión Documental, donde se define la metodología para la revisión del Programa de Gestión Documental
</t>
  </si>
  <si>
    <t>Durante el periodo evaluado se realizaron las siguientes actividades:
1.	Aplicación de formatos a procesos misionales: Se aplicó a los procesos misionales; a) Participación y Educación Ambiental b) Planeación Ambiental c) Gestión Ambiental y Desarrollo Rural d) Evaluación, Control y Seguimiento los formatos asociados al procedimiento PA01-PR53 Implementación de mapas de conocimiento institucional:
a.	Formato PA01-PR53-F1 Inventario de Conocimiento Tácito
b.	Formato PA01-PR53-F2 Inventario de conocimiento explícito
c.	Formato PA01-PR53-F3 Tablero de acciones para mitigar la fuga de conocimiento
Se realizó una reunión el 8 de agosto en la cual se revisaron los formatos diligenciados por los procesos misionales.   Se programarán en el mes de septiembre mesas con los enlaces de cada proceso para realizar retroalimentación.  Estos formatos diligenciados constituyen un insumo importante para la elaboración del mapa de conocimiento de la SDA.
2.	Reuniones equipo catalizador: Una vez consolidado el equipo catalizador GESCO+I, se realizaron 2 reuniones para socializar la Política de Gestión del conocimiento y la Innovación actual, los procedimientos y formatos asociados a la misma.  En la segunda reunión se socializó la estructura de una Política de acuerdo con el Instructivo del Sistema Integrado de Gestión-SIG y se formularon 4 preguntas orientadoras insumo para la actualización de la Política.  Las respuestas recibidas por correo se consolidaron en un archivo.
Para el mes de agosto se tienen programadas dos capacitaciones virtuales con el facilitador de la Personería Distrital.  La primera “Conectando con la Gestión del Conocimiento” se desarrollará el 16 de agosto y la segunda el 30 de agosto.
3.Actualización de la Política Gestión del Conocimiento y la Innovación: Mediante radicado 2024IE169318 del 9 de agosto de 2024, se convoca a Mesa Técnica-Actualización Política de Gestión del Conocimiento y la Innovación -GESCO+I, la cual se realizará el 22 de agosto.</t>
  </si>
  <si>
    <t>Se adjunta como evidencia:
PRESENTACION GESCO+I (1).pptx
2.SOCIALIZACION EQUIPO CATALZIADOR GESCO.pptx
25072024 EQUIPO CATALIZADOR 1.jpeg
25072024 EQUIPO CATALIZADOR 4.jpeg
25072024 EQUIPO CATALZIADOR 5.jpeg
25072024EQUIPOCATALZIADOR (2).jfif
FORMATOS APLICADOS PROCESOS MISIONALES.zip
LISTADO ASISTENCIA ACTIVIDAD GESCO 16072024.pdf
MEMORANDO SOLICITUD REPOSITORIO INFO.PDF
MEMORANDO ACTUALIZACION POLITICA GESCO.pdf
MEMORIAS ACTIVIDAD 25062024.PDF
RESPUESTAS PREGUNTAS ORIENTADORAS PRIMERA MESA TÉCNICA GESCO.pdf
REVISIÓN FORMATOS DILIGENCIADOS.pdf</t>
  </si>
  <si>
    <t>Se hace parte de la red Comunidad Práctica de la Secretaría General, durante este periodo no se han adelantado actividades.
En mayo se participó en el taller de Innovación pública convocado por la Veeduría Distrital, Lab capital, en el cual participaron varias entidades del nivel Distrital.  Se adjuntan memorias de la actividad.  Por parte de la SDA asistió DPSIA, Observatorio ambiental y Dirección de Gestión Corporativa.
Implementación de la Feria del Conocimiento Secretaría Distrital de Ambiente
Dirigido a: Directores de Proyectos, Coordinadores de Áreas, y Equipo de Comunicación</t>
  </si>
  <si>
    <t xml:space="preserve">En el segundo cuatrimestre de 2024 la Dirección de Gestión Corporativa DGC revisó la formulación del Plan de Trabajo Gestión de Conflicto de Intereses 2024, documento que se encuentra en proceso de presentación y aprobación ante el CIGD. Sin embargo, en cumplimiento de algunas actividades, la DGC envió pieza comunicativa, correo electrónico del 6 de mayo de 2024, sobre que es un conflicto de interés. Así mismo realizó seguimiento a la actualización de los formatos de bienes y rentas y conflicto de intereses, el cual venció el 31 de julio de 2024, enviando piezas comunicativas a funcionarios y contratistas, recordando este compromiso.  
</t>
  </si>
  <si>
    <t>Se adjunta pieza comunicativa y reporte del SIDEAP de actualización de bienes y rentas y conflicto de intereses</t>
  </si>
  <si>
    <t xml:space="preserve">En el segundo cuatrimestre de 2024 la Dirección de Gestión Corporativa DGC revisó la formulación del Plan de Trabajo de la política Antisoborno 2024, documento que se encuentra en proceso de presentación y aprobación ante el CIGD. </t>
  </si>
  <si>
    <t xml:space="preserve">Del periodo de mayo – agosto de 2024, no se ha realizado implementación del formato conocimiento de la contraparte en el proceso de talento Humano,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cambia el oficial de cumplimiento, se procederá a conformar el equipo y ajustar el manual y posteriormente se definirá la implementación del formato.
</t>
  </si>
  <si>
    <t>Se adjunta acta de reunón del 12 de julio y caja de herramientas para implementar SARLAFT.</t>
  </si>
  <si>
    <t xml:space="preserve">Del periodo de mayo – agosto de 2024, no se ha realizado implementación del formato conocimiento de la contraparte en el proceso de Gestión Contractual, teniendo en cuenta que no se ha definido el ajuste del manual para la prevención y control del lavado de activos, financiación del terrorismo – SARLAFT - PE03-PR02-MA01, sin embargo, el pasado 12 de julio de 2024, se llevó a acabo reunión con la Subsecretaria General, Subdirección Financiera, la Oficina de Control Interno y con la participación por parte de la Secretaria General de la Alcaldía Mayor de Bogotá, con el fin de verificar el avance de la implementación de SARLAFT. Actualmente es necesario actualizar el manual de acuerdo algunas observaciones planteadas por la Dirección de Gestión Corporativa y el oficial de cumplimiento. Finalmente se cambió el oficial de cumplimiento, se procederá a conformar el equipo de SARLAFT, ajustar el manual y posteriormente se definirá la implementación del formato.
   </t>
  </si>
  <si>
    <t>Durante el segundo cuatrimestre del año se realiza la divulgaciones de los principios de transparencia , mediante una pieza comunicativa, la cual es enviada por el correo interno.</t>
  </si>
  <si>
    <t xml:space="preserve">Durante el segundo cuatrimestre del 2024, se realiza el seguimiento a la matriz Ita en cada uno de sus componentes para llevar a cabo la presentacion del indice ante la procuraduria , el cual es presentado el dia 30 de julio. </t>
  </si>
  <si>
    <t>Durante el segundo cuatrimestre se realiza una mesa de trabajo junto con el equipo de atencion al ciudadano, para analizar las directrices de accesibilidad, los indices que nos miden como entidad en cuanto accesibilidad y lo establecido en la ley 1519 del 2020. Asi mismo se hace referencia al lenguaje de señas.</t>
  </si>
  <si>
    <t>Durante el período evaluado, se llevaron a cabo 58 espacios de participación en los cuales se desarrollo la secretaria tecnica (CAL y mesas del CCA), que correspondieron  al número de espacios programados. Esto significa que la ejecución alcanzó un 100% de cumplimiento en relación con lo planificado.</t>
  </si>
  <si>
    <t xml:space="preserve">Actas correspondientes a los 58 espacios de participación ejecutados, están disponibles para su revisión en el siguiente enlace: https://drive.google.com/drive/folders/1rSPbaAY1J4m4Y1K3D1N6-fziyAJzeJnM?usp=drive_link
Es importante destacar que las sesiones del Consejo Consultivo Ambiental y las de la Comisión Ambiental Local han tenido un impacto significativo en la sensibilización y participación comunitaria en temas ambientales. A través de estas sesiones, se ha facilitado la inclusión activa de los ciudadanos en la toma de decisiones y en el desarrollo de iniciativas que buscan mejorar la calidad ambiental en Bogotá. Las diversas actividades realizadas, como las sesiones extraordinarias y ordinarias de las mesas distritales, han permitido abordar una amplia gama de temas, desde el arbolado urbano hasta la salud ambiental y la protección de la biodiversidad. La programación variada, que incluyó tanto encuentros presenciales como virtuales y mixtos, ha garantizado una amplia cobertura y participación en las diferentes localidades del distrito. La revisión de las actas y la documentación disponible en el enlace proporcionado ofrece una visión detallada del compromiso y las acciones llevadas a cabo durante este período, reflejando el esfuerzo continuo por parte de las autoridades y la comunidad en la promoción de un ambiente urbano más saludable y sostenible.
</t>
  </si>
  <si>
    <t>https://drive.google.com/drive/folders/1Mcaa1J4tN98NWaYc8qgE8lQiBaH171W9</t>
  </si>
  <si>
    <t>pagina web</t>
  </si>
  <si>
    <t xml:space="preserve">Se realiza el seguimiento al esquema de publicacion bimensual </t>
  </si>
  <si>
    <t>Se evidencia información actualizada, organizada y disponible en el módulo atención y servicios a la ciudadanía.  El chatbot aun sigue sin funcionamiento, por otro lado se observa que se actualiza la "Carta de trato digno" .Se  reitera la sugerencia de  actualizar y ampliar las preguntas frecuentes,Se sugiere revisar el item de "Información de Interés" del módulo atención y servicios a la ciudadanía, ya que  no contiene información al respecto. 
Por otra parte, el proceso reporta que el menú participa del portal web contiene información en todos los módulos, la segunda línea verifica y en particular la sección del Plan de participación ciudadana hay información desactualizada porque el plan de participación que direcciona es de la vigencia 2022 y el Plan de Acción de la Estrategia de Participación Ciudadana es del 2023. En cuanto a la sección "Participación para el diagnóstico de necesdades e identificación de problemas" se encuentra información organizada y útil, sin embargo hay información desactualizada con la Territorialización 2023 (corte 31 de julio de 2023).                                                                                                 Se sugiere actualizar la medicion, ya que es dificil poder cuantificar el grado de cumplimiento.</t>
  </si>
  <si>
    <t>Se evidencia el reporte de la mesa de servicios del servicio de publicación en el sitio de transparencia de la página web, con la atención de 129  ticket solicitados por la dependencia con la respectiva publicación de la información.</t>
  </si>
  <si>
    <t>INICIADA</t>
  </si>
  <si>
    <t xml:space="preserve">CUMPLIENDO </t>
  </si>
  <si>
    <t>El proceso reporta la recepción de 34 solicitudes de acceso a la información pública en los mese de abril a julio del 2024 .
Se verifica generación y publicación del informe mensual de gestión de las solicitudes de acceso a la información de los meses enero, febrero, marzo, abril, mayo, junio y julio los cuales contienen copia de las respuestas dadas por la entidad y los tiempos de respuesta oportunos.</t>
  </si>
  <si>
    <t>Se evidencia que el proceso gestiona lo pertienente para  la convalidación de la Tabla de Retención Documental de la SDA , mediante dos mesas de trabajo internas en los meses de junio y julio donde revisan la metodologia para  la revision  de la informacion  enviada por el archivo distrital , la verificacion de las fichas de valoracion documental  de la  TRD y el desarrollo de las mismas , en dichas mesas se fijan compromisos para la actualizaciones solicitadas.</t>
  </si>
  <si>
    <t xml:space="preserve">Se evidencia la segunda actualizacion de 4 , del esquema de publicación de la información realizada el 15 de julio de 2024. 
Se evidencia la actualizacion publicada en el link : https://www.ambientebogota.gov.co/es/web/transparencia/esquema-de-publicacion-de-informacion </t>
  </si>
  <si>
    <t>El proceso reporta avances para actualizar el Programa de gestión documental medianteuna mesa de trabajo realizada en el mes de julio,donde se habla sobre la metodologia para la revision del programa de Gestion Documental (PGD) y la verificacion  de alineacion  frente  al plan  Institucional  de Archivos (PINAR).</t>
  </si>
  <si>
    <t>El proceso reporta la evaluacion de criterios de cumplimiento de accesibilidad, para  identificar cuales se pueden cumplir a corto, mediano o largo plazo, o cuales no es posible su cumplimiento con el CMS actual, priorizando su aplicación.</t>
  </si>
  <si>
    <t xml:space="preserve">El proceso no reporta acciones en esta actividad, se recomienda la puesta en marcha en este ultimo cuatrimestre. </t>
  </si>
  <si>
    <t>NO CUMPLIDA</t>
  </si>
  <si>
    <t>El proceso repota la Segunda mesa de trabajo de las 3  programadas para hacer seguimiento a  las directrices de accesibilidad web faltantes en la SDA. Esta mesa de trabajo se realizó con el grupo de servicio a la ciudadanía el 11 de julio. donde se Hace seguimiento a las directrices de accesibilidad web faltantes en la SDA, conforme a lo establecido en la Resolución 1519 de 2020 y el plan de trabajo interno incluyendo lenguaje de señas y lenguas indígenas,se revisa el indice  distrital  de servicio al ciudadano  y los espacios fisicos de accesibiliad que ofrece la entidad.</t>
  </si>
  <si>
    <t>El proceso reporta un segundo seguimiento a la matriz Ita, donde se reflejan los ajustes necesarios, asi mismo el proceso reporta la presentacion del ITA en el mes de Julio en la plataforma suminsitrada por la procuraduria, donde se evidencia un nivel de cumplimiento de 98/100, se aconseja seguir realizando el seguimiento , y velar por que el menu participa sea mas robusto , implementando mas temas de innovacion y asi mismo velar porque se puedan llevar a cabo el cumplimiento del 100% de los certificados de cumplimiento  de los criterios de accesibilidad, se evidencia tambien que se actualizan los certificados que actualmente esta cumpliendo la SDA.</t>
  </si>
  <si>
    <t>El proceso reporta el seguimiento bimensual del esquema de publicacion , donde presenta esquemas del mes de junio y agosto, donde quedan reflejadas las recomendaciones para la mejora del mismo, y su actualizacion constante.</t>
  </si>
  <si>
    <t>Se realizan ajustes al menu participa de acuerdo a requerimientos en reunion interna en Opel</t>
  </si>
  <si>
    <t>El proceso reporta un archivo con todos los cambios realizados en el menu participa, no obstante el indicador se relaciona con mesas de trabajo.</t>
  </si>
  <si>
    <t>El proceso reporta una divulgacion mediante una pieza comunicativa , se evidencia que se socializa por el correo interno.</t>
  </si>
  <si>
    <t xml:space="preserve">El proceso reporta una mesa de trabajo donde  se contextualiza a la oficina de comunicaciones y se revisa el instructivo, se recomienda iniciar con el esquema del instructivo lo mas antes posible. </t>
  </si>
  <si>
    <t>Se evidencia que el proceso realiza los reportes de indicadores de los meses de abril, mayo , junio y julio del 2024.</t>
  </si>
  <si>
    <t>El proceso reporta mediante su bitacora , el nivel de actualizacionde los indicadores ambientales dispuestos en el observatorio ambiental de Bogota OAB , que para el cierre de julio es 97,69, se recomienda trabajar en los indicadores que no han sido actualizados para lograr un 100%.</t>
  </si>
  <si>
    <t>El proceso reporta los listados con la presencia en 8 ferias de servicio durante el segundo cuatrimestre teniendo una alta atencion de usuarios, sin embargo se recomienda que el indicador sea mas preciso para trazar mejores metas.</t>
  </si>
  <si>
    <t>El proceso durante el segundo cuatrimestre, reporta 9 visitas y lo contemplado eran 4, si es posible hacer mas visitas y la realizacion de las mismas ayuda a mejorar la gestion, se recomienda cambiar el indicador aumentando el denominador.</t>
  </si>
  <si>
    <t xml:space="preserve">El proceso reporta el seguimiento al plan de accion modelo de servicio durante el segundo cuatrimestre  , pero se deberia aterrizar un poco mas el indicador para medir esta actividad con mayor precision . </t>
  </si>
  <si>
    <t>El proceso durante el segundo cuatrimestre,  reporta 10 entrenamientos a los servidores de servicio a la ciudadania, en temas realacionados con la misionalidad de la entidad, la cualificacion del servicio al ciudadano, la atencion diferencial, etc, para lo anterior lleva un  56%     al cerrar Agosto.</t>
  </si>
  <si>
    <t>El proceso presenta durante el segundo cuatrimestre, el seguimiento a las peticiones allegadas a la entidad, se aconseja quizas medir la efectividad de las respuestas o las califiacciones que dan usuarios.</t>
  </si>
  <si>
    <t>Para el segundo cuatrimestre del año, se evidencian los informes de percepcion de abril hasta junio, se recomienda hacer una evaluacion a estos informes de percepcion y realizar un plan de trabajo para mejorar las cosas negativas.</t>
  </si>
  <si>
    <t xml:space="preserve">El rpoceso presenta los informes de fdefensor al ciudadano del segundo cuatrimestre, donde se encuentra el seguimiento a las solicitudes reiteradas, se recomienda que bajo este numero de reiteradas se pongan en marcha actividades que mejoren la eficiencia de las solicitudes. </t>
  </si>
  <si>
    <t>El proceso cumple esta meta en el primer cuatrimestre</t>
  </si>
  <si>
    <t xml:space="preserve">El proceso reporta para el segundo cuatrimestre, el segundo seguimiento a la estrategia de racionalizacion por medio de uan mesa de trabajo interna, donde se habla sobre  el avance en la implementacion  del boton de pago del PSE y los tramites para los cuales sirve. </t>
  </si>
  <si>
    <t>Durante el segundo cuatrimestre del año, el proceso reporta un 34% de avance incluyendo las del primer cuatrimestre, asi bien se ha actualizado 17 de 50 objetos geograficos, se recomienda ponerse una meta mensual para poder cumplir con el indicador antes que finalice el año.</t>
  </si>
  <si>
    <t>Durante el segundo cuatrimestre, el proceso reporta sus indicadores de gestion OAC, donde se gestiona la linea de comunicación externa, se evidencian comunicados , convocatorias a medios, redes sociales en lenguaje sencillo.</t>
  </si>
  <si>
    <t>Se evidencia que el proceso ha publicado 6 objetivos lo que avanza a un porcetaje de 75%,</t>
  </si>
  <si>
    <t>El proceso  en el presente cuatrimestre reporta dos revisiones a los servicios web geograficos disponibles en Datos abiertos, lo que conlleva a tres revisiones al cierre de agosto del 75%.</t>
  </si>
  <si>
    <t>Se evidencia que se realiza una mesa de trabajo , pero no se esta cumplinedo el indicador.</t>
  </si>
  <si>
    <t>El proceso realiza revision de formulacion, pero no presenta soportes que susteten dicha formulacion.</t>
  </si>
  <si>
    <t>programada para el ultimo cuatrimestre</t>
  </si>
  <si>
    <t>El proceso no reporta monitoreos al mapa de riesgos de gestion y de corrupcion, ya que la primera programacion corresponde agosto</t>
  </si>
  <si>
    <t>El proceso reporta reuniones con enlaces , seguimientos , etc pero finalmente el indicador habla sobre publicaciones en la pagina, que para lo anterior solo deberia ser una . Por tanto se sugiere  replantear el indicador.</t>
  </si>
  <si>
    <t>SIN SOPORTES</t>
  </si>
  <si>
    <t>El proceso expresa que revisa la formulacion del plan de trabajo gestion de conlicto de interes 2024, pero no presenta soporte, por otro lado se evidencia una divulgacion de pieza comunicativa que corresponde a ejecucion .</t>
  </si>
  <si>
    <t xml:space="preserve"> 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Se está dando inicio a la articulación al interior de la SDA, para el cumplimiento de actividad  de esta fase es el último cuatrimestre de 2024.
</t>
  </si>
  <si>
    <t xml:space="preserve">100% de lo programado para el periodo
</t>
  </si>
  <si>
    <t>Resumen de la reunión y asistencia virtual.
Cartilla guía
Decreto 610 de 2022
Infograma de presentación de la reunión.</t>
  </si>
  <si>
    <t>Se evidencia que el proceso participa en varias actividades asociadas a la gestion de integridad, tales como Modelo de Gestion juridica Anticorrupcion, encuentros, etc.</t>
  </si>
  <si>
    <r>
      <rPr>
        <b/>
        <sz val="10"/>
        <color theme="1"/>
        <rFont val="Arial"/>
        <family val="2"/>
      </rPr>
      <t>Actividades:</t>
    </r>
    <r>
      <rPr>
        <sz val="10"/>
        <color theme="1"/>
        <rFont val="Arial"/>
        <family val="2"/>
      </rPr>
      <t xml:space="preserve">
</t>
    </r>
    <r>
      <rPr>
        <b/>
        <sz val="10"/>
        <color theme="1"/>
        <rFont val="Arial"/>
        <family val="2"/>
      </rPr>
      <t>Diseño de la campaña divulgativa:</t>
    </r>
    <r>
      <rPr>
        <sz val="10"/>
        <color theme="1"/>
        <rFont val="Arial"/>
        <family val="2"/>
      </rPr>
      <t xml:space="preserve"> Actividad cumplida al 100% y reportada en el cuatrimestre anterior.
</t>
    </r>
    <r>
      <rPr>
        <b/>
        <sz val="10"/>
        <color theme="1"/>
        <rFont val="Arial"/>
        <family val="2"/>
      </rPr>
      <t xml:space="preserve">Ejecución de la campaña divulgativa de valores de integridad. </t>
    </r>
    <r>
      <rPr>
        <sz val="10"/>
        <color theme="1"/>
        <rFont val="Arial"/>
        <family val="2"/>
      </rPr>
      <t xml:space="preserve">Se inicia en mayo  la ejecución de la campaña "Y tú ¿ya aportaste tu semilla?, "Siembra los valores de Nuestra casa dia a día", con el fin de divulgar nuestros valores institucionales, partiendo del compromiso de la alta dirección, papa la cual se han seleccionado directivos de la entidad para formar parte de las piezas divulgativas, tomandose la correspondiente fotografía. Esta campaña consiste en la divulgación de un valor mensualmente, cuya divulgación se hace de la siguiente manera: 
Junio 5 : El valor de la Honestidad, representado por Daniela García, Subdirectora de Calidad del Aire, Auditiva y Visual.
Julio 11: El valor de la Justicia, representado por Jorge Luis Gómez, Director Legal Ambiental.
Agosto  15: El valor del Respeto, representado por Diego Rubio, Director de Gestión Ambiental.
</t>
    </r>
    <r>
      <rPr>
        <b/>
        <sz val="10"/>
        <color theme="1"/>
        <rFont val="Arial"/>
        <family val="2"/>
      </rPr>
      <t>Promover una cultura orientada a vivir los valores de integridad en el servicio público y  la apropiación de la integridad en el ejercicio de las funciones y / o deberes u obligaciones de los colaboradores.</t>
    </r>
    <r>
      <rPr>
        <sz val="10"/>
        <color theme="1"/>
        <rFont val="Arial"/>
        <family val="2"/>
      </rPr>
      <t xml:space="preserve">Los gestores de Integridad de la Secretaría Distrital de Ambiente, en cumplimiento de este Plan de acción 2024 diseñaron y ejecutaron la actividad denominada encuentro “Integridad en Salida”,   con el objetivo de  resaltar y reflexionar sobre  la importancia  que le dan los servidores a su labor y el impacto que tiene esta en el ambiente y en la sociedad, a partir de la interiorización de los valores institucionales.
Este encuentro se llevó  a cabo el día 19 de junio de 2024, en horario de 8 AM. a 1 pm, en el Aula Ambiental Santa María del Lago.
Para este encuentro se invitó a la participación de todas las dependencias  designando  a un funcionario y a un contratista,  (2 servidores por cada dependencia) que dentro del  equipo de trabajo destacan por representar el valor del compromiso. 
Participaron en dicho encuentro 38 servidores, de un cupo de 42 programados. 
Dentro de dicha jornada de encuentro se desarrollo una metodología de contrucción social, de exploración, expresión del conocimiento, apropiación, fortalecimiento de nuestros valores entorno al rol que cumplimos como servidores públicos de cara a la ciudadanía.
</t>
    </r>
    <r>
      <rPr>
        <b/>
        <sz val="10"/>
        <color theme="1"/>
        <rFont val="Arial"/>
        <family val="2"/>
      </rPr>
      <t>Evaluación de la gestión de integridad 2023.</t>
    </r>
    <r>
      <rPr>
        <sz val="10"/>
        <color theme="1"/>
        <rFont val="Arial"/>
        <family val="2"/>
      </rPr>
      <t xml:space="preserve"> Actividad cumplida al 100% y reportada en el cuatrimestre anterior.
</t>
    </r>
    <r>
      <rPr>
        <b/>
        <sz val="10"/>
        <color theme="1"/>
        <rFont val="Arial"/>
        <family val="2"/>
      </rPr>
      <t>Articulación de la gestión de Integridad  con el Plan Anticorrupción de la SDA y otros instrumentos de gestión</t>
    </r>
    <r>
      <rPr>
        <sz val="10"/>
        <color theme="1"/>
        <rFont val="Arial"/>
        <family val="2"/>
      </rPr>
      <t xml:space="preserve">. 
Se llevó a cabo el reporte correspondiente al primer cuatrimestre de la vigencia 2023, correspondiente al Programa de Transparencia y Ética plública Distrital, en el componente No. 7, sobre el cual se han tenido en cuenta el monitoreo efectuado por la segunda y tercera lineas de defensa, para efectuar  este segundo reporte cuatrimestral, Se han tenido en cuenta las recomendaciones efectuadas, para el diligenciamiento de la vigencia 2023 del Furag,  en cuyo desarrollo se ha recibido información relativa a ello 25 y 26 de abril de 2024, que se han tenido en cuenta en el diligenciamiento de las matrices correspondientes. Esto se ha manejado a través de  DRIVE compartido, para todas las áreas responsables. Así como la información de PTI.
</t>
    </r>
    <r>
      <rPr>
        <b/>
        <sz val="10"/>
        <color theme="1"/>
        <rFont val="Arial"/>
        <family val="2"/>
      </rPr>
      <t xml:space="preserve">Articulación institucional e interinstucional para el desarrollo de iniciativas asociadas a la gestión de integridad. </t>
    </r>
    <r>
      <rPr>
        <sz val="10"/>
        <color theme="1"/>
        <rFont val="Arial"/>
        <family val="2"/>
      </rPr>
      <t xml:space="preserve">Se llevó a cabo la actividad de INTEGRIDAD EN SALIDA, el 19 de mayo de 2024, actividad que cumplió finalmente con dos objetivos, uno, los elementos determinados por el DAFP para el cumplimiento normativo de la Ley 2016 de 2020. y dos, Actividad  de integración y reforzamiento de conocimientos ambientales entorno a la función que cumple la SDA y sus servidores frente al impacto de la gestión a la ciudadanía. Con lo cual se aportó al cumplimiento de dos actividades del presente plan de gestión de integridad. Articulando con la Dirección de Gestión Corporativa con el desarrollo del proceso comunicacional del talento humano; la Oficina de Participación, educación y localidades, con el recorrido y guía ambiental y facilitación del espacio, y  el proceso metodológico de construcción social dirigido por los gestores de integridad.
</t>
    </r>
    <r>
      <rPr>
        <b/>
        <sz val="10"/>
        <color theme="1"/>
        <rFont val="Arial"/>
        <family val="2"/>
      </rPr>
      <t xml:space="preserve">
Dinamizar de esfuerzos institucionales e  interinstitucionales, entre las entidades distritales, y grupos de valor objetivo para  activar la transparencia, integridad y lucha contra la corrupción en la ciudad.   </t>
    </r>
    <r>
      <rPr>
        <sz val="10"/>
        <color theme="1"/>
        <rFont val="Arial"/>
        <family val="2"/>
      </rPr>
      <t>Se viene impulsando con el apoyo de la Secretaría Jurídica de la Alcaldía Mayor de Bogotá, la implementación de "El Modelo de Gestión Jurídica Pública – MGJP" que  es un sistema integral dirigido a la administración, orientación, desarrollo y seguimiento de la gestión jurídica en el ámbito distrital en busca de alcanzar altos estándares de eficiencia y seguridad jurídica, lo que le permitirá a las entidades y organismos distritales facilitar la toma de decisiones, proteger los intereses del Distrito Capital y prevenir el daño antijurídico. Este modelo parte del Plan Distrital de Desarrollo 2020-2024, dentro del propósito de construir un gobierno abierto, el cual incorporó la meta sectorial 485 para “crear un Modelo de Gestión Jurídica Anticorrupción” y que se materializó en el Decreto Distrital 610 de 2022.
Se ha adelantado una sesión de trabajo, para dar a conocer los alcances del modelo, y soportes para la implementación en la SDA. La  sesión se llevó a cabo  el 1 de agosto de 2024, a la que asistieron presencialmente varias entidades del distrito y virtualmente los gestores de integridad de la SDA,  en la que se fijaron unos acuerdos de desarrollo de la primera fase para cumplimiento a 31 de diciembre de esta vigencia, tales como la firma del compromiso con la política por la alta dirección y la socialización de este modelo, conformación del organo de cumplimiento, la definición de las lineas de defensa y la elaboración del plan de cumplimiento. S</t>
    </r>
    <r>
      <rPr>
        <b/>
        <sz val="10"/>
        <color theme="1"/>
        <rFont val="Arial"/>
        <family val="2"/>
      </rPr>
      <t xml:space="preserve">e está dando inicio a la articulación al interior de la SDA, para el cumplimiento de actividad  de esta fase es el último cuatrimestre de 2024.
</t>
    </r>
  </si>
  <si>
    <t xml:space="preserve">100% de lo programado para el periodo
49% de lo programado para toda la vigencia
</t>
  </si>
  <si>
    <t>Acta No. 2 reunión Gestores de Integridad.
Correo electrónico emitido desde el usuario etico@ambientebogota.gov.co  a tidas las cuentas de correos institucionales. (funcionarios y contratistas)
Archivo Imágenes-Piezas divulgativas.
Listado de asistencia 
Entrega de Material divulgativo a los participantes
Correos electrónicos de envio información. 
Certificado de diligenciamiento de la matriz correspondiente.
Anexo de evaluación SCI de la SDA.
Resumen de la reunión y asistencia virtual.
Cartilla guía
Decreto 610 de 2022
Infograma de presentación de la reunión.</t>
  </si>
  <si>
    <t>El proceso presenta soportes de divulgaciones, entre las que se encuentra la ejecucion de la campaña de divulgacion de valores de integridad y el reporte de la primera linea de defensa plan de gestion de integridad.</t>
  </si>
  <si>
    <t>Se evidencios distintos espacios de participacion ciudadana , pero se sugiere precisar un poco mejor el indicador para ser mas precisos con la medicion.</t>
  </si>
  <si>
    <t>Se evidencia una mesa de trabajo donde se define el oficial de cumplimiento , se sugiere que se realicen mesas de trabajo minimo una vez al mes para tener minimo 3 mesas en el año y poder conformar el grupo e iniciar la implementacion. Finalmente el indicador sigue quedando en 0.</t>
  </si>
  <si>
    <t>El proceso reporta el seguimiento al Ptep y al mapa de riesgos , emitiendo informes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</si>
</sst>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family val="2"/>
    </font>
    <font>
      <sz val="10"/>
      <name val="Arial"/>
      <family val="2"/>
    </font>
    <font>
      <sz val="14"/>
      <color theme="1"/>
      <name val="Arial"/>
      <family val="2"/>
    </font>
    <font>
      <b/>
      <sz val="14"/>
      <color theme="1"/>
      <name val="Arial"/>
      <family val="2"/>
    </font>
    <font>
      <i/>
      <sz val="11"/>
      <color theme="1"/>
      <name val="Arial"/>
      <family val="2"/>
    </font>
    <font>
      <sz val="8"/>
      <name val="Calibri"/>
      <family val="2"/>
      <scheme val="minor"/>
    </font>
    <font>
      <sz val="11"/>
      <color theme="1"/>
      <name val="Calibri"/>
      <family val="2"/>
      <scheme val="minor"/>
    </font>
    <font>
      <b/>
      <sz val="11"/>
      <color theme="0"/>
      <name val="Calibri"/>
      <family val="2"/>
      <scheme val="minor"/>
    </font>
    <font>
      <b/>
      <sz val="10"/>
      <color theme="0"/>
      <name val="Arial"/>
      <family val="2"/>
    </font>
    <font>
      <i/>
      <sz val="10"/>
      <color rgb="FFC00000"/>
      <name val="Arial"/>
      <family val="2"/>
    </font>
    <font>
      <sz val="8"/>
      <color theme="1"/>
      <name val="Arial"/>
      <family val="2"/>
    </font>
    <font>
      <b/>
      <sz val="8"/>
      <color theme="1"/>
      <name val="Arial"/>
      <family val="2"/>
    </font>
    <font>
      <sz val="8"/>
      <color theme="1"/>
      <name val="Calibri"/>
      <family val="2"/>
      <scheme val="minor"/>
    </font>
    <font>
      <sz val="8"/>
      <name val="Arial"/>
      <family val="2"/>
    </font>
    <font>
      <sz val="9"/>
      <color theme="1"/>
      <name val="Arial"/>
      <family val="2"/>
    </font>
    <font>
      <b/>
      <sz val="9"/>
      <color theme="1"/>
      <name val="Arial"/>
      <family val="2"/>
    </font>
    <font>
      <sz val="9"/>
      <name val="Arial"/>
      <family val="2"/>
    </font>
    <font>
      <b/>
      <sz val="9"/>
      <name val="Arial"/>
      <family val="2"/>
    </font>
    <font>
      <sz val="10"/>
      <color theme="1"/>
      <name val="Calibri"/>
      <family val="2"/>
      <scheme val="minor"/>
    </font>
    <font>
      <b/>
      <sz val="9"/>
      <color indexed="81"/>
      <name val="Tahoma"/>
      <family val="2"/>
    </font>
    <font>
      <sz val="9"/>
      <color indexed="81"/>
      <name val="Tahoma"/>
      <family val="2"/>
    </font>
    <font>
      <u/>
      <sz val="11"/>
      <color theme="10"/>
      <name val="Calibri"/>
      <family val="2"/>
      <scheme val="minor"/>
    </font>
    <font>
      <sz val="10"/>
      <color theme="1" tint="0.249977111117893"/>
      <name val="Arial"/>
      <family val="2"/>
    </font>
    <font>
      <b/>
      <sz val="10"/>
      <color theme="1" tint="0.249977111117893"/>
      <name val="Arial"/>
      <family val="2"/>
    </font>
    <font>
      <b/>
      <u/>
      <sz val="11"/>
      <color theme="1" tint="0.249977111117893"/>
      <name val="Arial"/>
      <family val="2"/>
    </font>
    <font>
      <sz val="11"/>
      <color theme="1" tint="0.249977111117893"/>
      <name val="Arial"/>
      <family val="2"/>
    </font>
    <font>
      <b/>
      <sz val="10"/>
      <name val="Arial"/>
      <family val="2"/>
    </font>
    <font>
      <i/>
      <sz val="10"/>
      <name val="Arial"/>
      <family val="2"/>
    </font>
    <font>
      <b/>
      <sz val="8"/>
      <name val="Arial"/>
      <family val="2"/>
    </font>
    <font>
      <b/>
      <sz val="8"/>
      <color rgb="FFC00000"/>
      <name val="Arial"/>
      <family val="2"/>
    </font>
    <font>
      <u/>
      <sz val="10"/>
      <color theme="1"/>
      <name val="Arial"/>
      <family val="2"/>
    </font>
  </fonts>
  <fills count="2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CCCCFF"/>
        <bgColor indexed="64"/>
      </patternFill>
    </fill>
    <fill>
      <patternFill patternType="solid">
        <fgColor rgb="FFABE9FF"/>
        <bgColor indexed="64"/>
      </patternFill>
    </fill>
    <fill>
      <patternFill patternType="solid">
        <fgColor rgb="FFEEFFD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rgb="FFDEEAF6"/>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style="thin">
        <color auto="1"/>
      </left>
      <right/>
      <top style="thin">
        <color auto="1"/>
      </top>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7">
    <xf numFmtId="0" fontId="0" fillId="0" borderId="0"/>
    <xf numFmtId="9" fontId="10" fillId="0" borderId="0" applyFont="0" applyFill="0" applyBorder="0" applyAlignment="0" applyProtection="0"/>
    <xf numFmtId="0" fontId="5" fillId="0" borderId="0"/>
    <xf numFmtId="0" fontId="5" fillId="0" borderId="0"/>
    <xf numFmtId="0" fontId="22" fillId="0" borderId="0"/>
    <xf numFmtId="0" fontId="10" fillId="0" borderId="0"/>
    <xf numFmtId="0" fontId="25" fillId="0" borderId="0" applyNumberFormat="0" applyFill="0" applyBorder="0" applyAlignment="0" applyProtection="0"/>
  </cellStyleXfs>
  <cellXfs count="415">
    <xf numFmtId="0" fontId="0" fillId="0" borderId="0" xfId="0"/>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0" xfId="0" applyFont="1" applyFill="1" applyAlignment="1">
      <alignment vertical="center"/>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15" fillId="2" borderId="1" xfId="0" applyFont="1" applyFill="1" applyBorder="1" applyAlignment="1">
      <alignment horizontal="justify" vertical="center" wrapText="1"/>
    </xf>
    <xf numFmtId="0" fontId="3" fillId="15" borderId="1" xfId="0" applyFont="1" applyFill="1" applyBorder="1" applyAlignment="1">
      <alignment horizontal="center" vertical="center" wrapText="1"/>
    </xf>
    <xf numFmtId="9" fontId="0" fillId="0" borderId="0" xfId="1" applyFont="1"/>
    <xf numFmtId="9" fontId="11" fillId="16" borderId="1" xfId="0" applyNumberFormat="1" applyFont="1" applyFill="1" applyBorder="1" applyAlignment="1">
      <alignment horizontal="center"/>
    </xf>
    <xf numFmtId="0" fontId="16" fillId="0" borderId="1" xfId="0" applyFont="1" applyBorder="1"/>
    <xf numFmtId="0" fontId="16" fillId="0" borderId="0" xfId="0" applyFont="1"/>
    <xf numFmtId="0" fontId="14" fillId="3" borderId="1" xfId="0" applyFont="1" applyFill="1" applyBorder="1" applyAlignment="1">
      <alignment vertical="center" wrapText="1"/>
    </xf>
    <xf numFmtId="0" fontId="17"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9" fontId="16" fillId="0" borderId="1" xfId="0" applyNumberFormat="1" applyFont="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justify" vertical="center" wrapText="1"/>
    </xf>
    <xf numFmtId="0" fontId="14" fillId="7" borderId="1" xfId="0" applyFont="1" applyFill="1" applyBorder="1" applyAlignment="1">
      <alignment vertical="center" wrapText="1"/>
    </xf>
    <xf numFmtId="0" fontId="14" fillId="8" borderId="1" xfId="0" applyFont="1" applyFill="1" applyBorder="1" applyAlignment="1">
      <alignment horizontal="center" vertical="center"/>
    </xf>
    <xf numFmtId="0" fontId="14" fillId="8" borderId="1" xfId="0" applyFont="1" applyFill="1" applyBorder="1" applyAlignment="1">
      <alignment vertical="center" wrapText="1"/>
    </xf>
    <xf numFmtId="0" fontId="14" fillId="8" borderId="1" xfId="0" applyFont="1" applyFill="1" applyBorder="1" applyAlignment="1">
      <alignment horizontal="left" vertical="center" wrapText="1"/>
    </xf>
    <xf numFmtId="0" fontId="14" fillId="10" borderId="1" xfId="0" applyFont="1" applyFill="1" applyBorder="1" applyAlignment="1">
      <alignment horizontal="center" vertical="center"/>
    </xf>
    <xf numFmtId="0" fontId="14" fillId="10" borderId="1" xfId="0" applyFont="1" applyFill="1" applyBorder="1" applyAlignment="1">
      <alignment horizontal="justify" vertical="center" wrapText="1"/>
    </xf>
    <xf numFmtId="0" fontId="17" fillId="10" borderId="1" xfId="0" applyFont="1" applyFill="1" applyBorder="1" applyAlignment="1">
      <alignment horizontal="justify" vertical="center" wrapText="1"/>
    </xf>
    <xf numFmtId="9" fontId="16" fillId="2" borderId="1" xfId="0" applyNumberFormat="1" applyFont="1" applyFill="1" applyBorder="1" applyAlignment="1">
      <alignment horizontal="center"/>
    </xf>
    <xf numFmtId="0" fontId="14" fillId="9" borderId="1" xfId="0" applyFont="1" applyFill="1" applyBorder="1" applyAlignment="1">
      <alignment horizontal="center" vertical="center"/>
    </xf>
    <xf numFmtId="0" fontId="17" fillId="9"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left" vertical="center" wrapText="1"/>
    </xf>
    <xf numFmtId="0" fontId="14" fillId="11" borderId="1" xfId="0" applyFont="1" applyFill="1" applyBorder="1" applyAlignment="1">
      <alignment horizontal="center" vertical="center"/>
    </xf>
    <xf numFmtId="0" fontId="17" fillId="11"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8" fillId="8" borderId="1" xfId="0" applyFont="1" applyFill="1" applyBorder="1" applyAlignment="1">
      <alignment vertical="center" wrapText="1"/>
    </xf>
    <xf numFmtId="0" fontId="18" fillId="8" borderId="1" xfId="0" applyFont="1" applyFill="1" applyBorder="1" applyAlignment="1">
      <alignment horizontal="center" vertical="center"/>
    </xf>
    <xf numFmtId="0" fontId="18" fillId="8" borderId="1" xfId="0" applyFont="1" applyFill="1" applyBorder="1" applyAlignment="1">
      <alignment horizontal="center" vertical="center" wrapText="1"/>
    </xf>
    <xf numFmtId="0" fontId="18" fillId="10" borderId="4" xfId="0" applyFont="1" applyFill="1" applyBorder="1" applyAlignment="1">
      <alignment vertical="center" wrapText="1"/>
    </xf>
    <xf numFmtId="0" fontId="18" fillId="10" borderId="1" xfId="0" applyFont="1" applyFill="1" applyBorder="1" applyAlignment="1">
      <alignment horizontal="center" vertical="center"/>
    </xf>
    <xf numFmtId="0" fontId="18" fillId="10" borderId="1" xfId="0" applyFont="1" applyFill="1" applyBorder="1" applyAlignment="1">
      <alignment horizontal="center" vertical="center" wrapText="1"/>
    </xf>
    <xf numFmtId="0" fontId="18" fillId="10" borderId="1" xfId="0" applyFont="1" applyFill="1" applyBorder="1" applyAlignment="1">
      <alignment vertical="center" wrapText="1"/>
    </xf>
    <xf numFmtId="0" fontId="19"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center" vertical="center"/>
    </xf>
    <xf numFmtId="0" fontId="18" fillId="11" borderId="1" xfId="0" applyFont="1" applyFill="1" applyBorder="1" applyAlignment="1">
      <alignment vertical="center" wrapText="1"/>
    </xf>
    <xf numFmtId="0" fontId="18" fillId="11" borderId="1" xfId="0" applyFont="1" applyFill="1" applyBorder="1" applyAlignment="1">
      <alignment horizontal="center" vertical="center"/>
    </xf>
    <xf numFmtId="0" fontId="15" fillId="17"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9"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19" fillId="7" borderId="1" xfId="0" applyFont="1" applyFill="1" applyBorder="1" applyAlignment="1">
      <alignment horizontal="center" vertical="center"/>
    </xf>
    <xf numFmtId="0" fontId="21" fillId="11" borderId="1" xfId="0" applyFont="1" applyFill="1" applyBorder="1" applyAlignment="1">
      <alignment horizontal="center" vertical="center"/>
    </xf>
    <xf numFmtId="0" fontId="4" fillId="0" borderId="0" xfId="0" applyFont="1" applyAlignment="1">
      <alignment horizontal="center" vertical="center" wrapText="1"/>
    </xf>
    <xf numFmtId="0" fontId="20" fillId="9"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4" borderId="1" xfId="0" applyFont="1" applyFill="1" applyBorder="1" applyAlignment="1">
      <alignment vertical="center" wrapText="1"/>
    </xf>
    <xf numFmtId="0" fontId="19" fillId="5" borderId="1" xfId="0" applyFont="1" applyFill="1" applyBorder="1" applyAlignment="1">
      <alignment vertical="center" wrapText="1"/>
    </xf>
    <xf numFmtId="0" fontId="19" fillId="6" borderId="1" xfId="0" applyFont="1" applyFill="1" applyBorder="1" applyAlignment="1">
      <alignment vertical="center" wrapText="1"/>
    </xf>
    <xf numFmtId="0" fontId="19" fillId="7" borderId="1" xfId="0" applyFont="1" applyFill="1" applyBorder="1" applyAlignment="1">
      <alignment vertical="center" wrapText="1"/>
    </xf>
    <xf numFmtId="0" fontId="19" fillId="8" borderId="1" xfId="0" applyFont="1" applyFill="1" applyBorder="1" applyAlignment="1">
      <alignment vertical="center" wrapText="1"/>
    </xf>
    <xf numFmtId="0" fontId="19" fillId="10" borderId="1" xfId="0" applyFont="1" applyFill="1" applyBorder="1" applyAlignment="1">
      <alignment vertical="center" wrapText="1"/>
    </xf>
    <xf numFmtId="0" fontId="19" fillId="9" borderId="2" xfId="0" applyFont="1" applyFill="1" applyBorder="1" applyAlignment="1">
      <alignment vertical="center" wrapText="1"/>
    </xf>
    <xf numFmtId="0" fontId="19" fillId="11" borderId="1" xfId="0" applyFont="1" applyFill="1" applyBorder="1" applyAlignment="1">
      <alignment vertical="center" wrapText="1"/>
    </xf>
    <xf numFmtId="0" fontId="18" fillId="3" borderId="12" xfId="0" applyFont="1" applyFill="1" applyBorder="1" applyAlignment="1">
      <alignment horizontal="center" vertical="center" wrapText="1"/>
    </xf>
    <xf numFmtId="0" fontId="19" fillId="4" borderId="12" xfId="0" applyFont="1" applyFill="1" applyBorder="1" applyAlignment="1">
      <alignment horizontal="center" vertical="center"/>
    </xf>
    <xf numFmtId="0" fontId="19" fillId="5" borderId="12" xfId="0" applyFont="1" applyFill="1" applyBorder="1" applyAlignment="1">
      <alignment horizontal="center" vertical="center"/>
    </xf>
    <xf numFmtId="0" fontId="19"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9" fillId="8" borderId="12"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9" fillId="10" borderId="12" xfId="0" applyFont="1" applyFill="1" applyBorder="1" applyAlignment="1">
      <alignment horizontal="center" vertical="center"/>
    </xf>
    <xf numFmtId="0" fontId="20" fillId="9" borderId="12" xfId="0" applyFont="1" applyFill="1" applyBorder="1" applyAlignment="1">
      <alignment horizontal="center" vertical="center" wrapText="1"/>
    </xf>
    <xf numFmtId="0" fontId="21" fillId="11" borderId="12" xfId="0" applyFont="1" applyFill="1" applyBorder="1" applyAlignment="1">
      <alignment horizontal="center" vertical="center"/>
    </xf>
    <xf numFmtId="0" fontId="19" fillId="3" borderId="2" xfId="0" applyFont="1" applyFill="1" applyBorder="1" applyAlignment="1">
      <alignment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4" borderId="2" xfId="0" applyFont="1" applyFill="1" applyBorder="1" applyAlignment="1">
      <alignment vertical="center" wrapText="1"/>
    </xf>
    <xf numFmtId="0" fontId="18" fillId="4" borderId="2" xfId="0" applyFont="1" applyFill="1" applyBorder="1" applyAlignment="1">
      <alignment vertical="center" wrapText="1"/>
    </xf>
    <xf numFmtId="0" fontId="18" fillId="4" borderId="2"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17" xfId="0" applyFont="1" applyFill="1" applyBorder="1" applyAlignment="1">
      <alignment horizontal="center" vertical="center"/>
    </xf>
    <xf numFmtId="0" fontId="19" fillId="5" borderId="2" xfId="0" applyFont="1" applyFill="1" applyBorder="1" applyAlignment="1">
      <alignment vertical="center" wrapText="1"/>
    </xf>
    <xf numFmtId="0" fontId="18" fillId="5" borderId="2" xfId="0" applyFont="1" applyFill="1" applyBorder="1" applyAlignment="1">
      <alignment vertical="center" wrapText="1"/>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9" fillId="5" borderId="2" xfId="0" applyFont="1" applyFill="1" applyBorder="1" applyAlignment="1">
      <alignment horizontal="center" vertical="center"/>
    </xf>
    <xf numFmtId="0" fontId="19" fillId="5" borderId="17" xfId="0" applyFont="1" applyFill="1" applyBorder="1" applyAlignment="1">
      <alignment horizontal="center" vertical="center"/>
    </xf>
    <xf numFmtId="0" fontId="19" fillId="6" borderId="2" xfId="0" applyFont="1" applyFill="1" applyBorder="1" applyAlignment="1">
      <alignment vertical="center" wrapText="1"/>
    </xf>
    <xf numFmtId="0" fontId="18" fillId="6" borderId="3"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17" xfId="0" applyFont="1" applyFill="1" applyBorder="1" applyAlignment="1">
      <alignment horizontal="center" vertical="center"/>
    </xf>
    <xf numFmtId="0" fontId="19"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10" borderId="2" xfId="0" applyFont="1" applyFill="1" applyBorder="1" applyAlignment="1">
      <alignment vertical="center" wrapText="1"/>
    </xf>
    <xf numFmtId="0" fontId="18" fillId="10" borderId="2" xfId="0" applyFont="1" applyFill="1" applyBorder="1" applyAlignment="1">
      <alignment vertical="center" wrapText="1"/>
    </xf>
    <xf numFmtId="0" fontId="18" fillId="10" borderId="2" xfId="0" applyFont="1" applyFill="1" applyBorder="1" applyAlignment="1">
      <alignment horizontal="center" vertical="center"/>
    </xf>
    <xf numFmtId="0" fontId="18" fillId="10" borderId="2"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19" fillId="10" borderId="2" xfId="0" applyFont="1" applyFill="1" applyBorder="1" applyAlignment="1">
      <alignment horizontal="center" vertical="center"/>
    </xf>
    <xf numFmtId="0" fontId="19" fillId="10" borderId="17" xfId="0" applyFont="1" applyFill="1" applyBorder="1" applyAlignment="1">
      <alignment horizontal="center" vertical="center"/>
    </xf>
    <xf numFmtId="0" fontId="18" fillId="9" borderId="2" xfId="0" applyFont="1" applyFill="1" applyBorder="1" applyAlignment="1">
      <alignment vertical="center" wrapText="1"/>
    </xf>
    <xf numFmtId="0" fontId="18" fillId="9" borderId="2"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19" fillId="11" borderId="15" xfId="0" applyFont="1" applyFill="1" applyBorder="1" applyAlignment="1">
      <alignment vertical="center" wrapText="1"/>
    </xf>
    <xf numFmtId="0" fontId="18" fillId="11" borderId="15" xfId="0" applyFont="1" applyFill="1" applyBorder="1" applyAlignment="1">
      <alignment vertical="center" wrapText="1"/>
    </xf>
    <xf numFmtId="0" fontId="18" fillId="11" borderId="15" xfId="0" applyFont="1" applyFill="1" applyBorder="1" applyAlignment="1">
      <alignment horizontal="center" vertical="center"/>
    </xf>
    <xf numFmtId="0" fontId="20" fillId="11" borderId="15" xfId="0" applyFont="1" applyFill="1" applyBorder="1" applyAlignment="1">
      <alignment horizontal="center" vertical="center" wrapText="1"/>
    </xf>
    <xf numFmtId="0" fontId="21" fillId="11" borderId="15" xfId="0" applyFont="1" applyFill="1" applyBorder="1" applyAlignment="1">
      <alignment horizontal="center" vertical="center"/>
    </xf>
    <xf numFmtId="0" fontId="21" fillId="11" borderId="16" xfId="0" applyFont="1" applyFill="1" applyBorder="1" applyAlignment="1">
      <alignment horizontal="center" vertical="center"/>
    </xf>
    <xf numFmtId="0" fontId="1" fillId="0" borderId="7" xfId="0" applyFont="1" applyBorder="1" applyAlignment="1">
      <alignment horizontal="center" vertical="center"/>
    </xf>
    <xf numFmtId="0" fontId="20" fillId="11" borderId="2" xfId="0" applyFont="1" applyFill="1" applyBorder="1" applyAlignment="1">
      <alignment horizontal="center" vertical="center" wrapText="1"/>
    </xf>
    <xf numFmtId="0" fontId="21" fillId="11" borderId="2" xfId="0" applyFont="1" applyFill="1" applyBorder="1" applyAlignment="1">
      <alignment horizontal="center" vertical="center"/>
    </xf>
    <xf numFmtId="0" fontId="21" fillId="11" borderId="17" xfId="0" applyFont="1" applyFill="1" applyBorder="1" applyAlignment="1">
      <alignment horizontal="center" vertical="center"/>
    </xf>
    <xf numFmtId="0" fontId="20" fillId="11" borderId="2" xfId="0" applyFont="1" applyFill="1" applyBorder="1" applyAlignment="1">
      <alignment horizontal="left" vertical="center" wrapText="1"/>
    </xf>
    <xf numFmtId="0" fontId="18" fillId="11" borderId="15"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9" fontId="4" fillId="15" borderId="1" xfId="0"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8" borderId="22" xfId="0" applyFont="1" applyFill="1" applyBorder="1" applyAlignment="1">
      <alignment horizontal="justify" vertical="center" wrapText="1"/>
    </xf>
    <xf numFmtId="0" fontId="19" fillId="0" borderId="1" xfId="0" applyFont="1" applyBorder="1" applyAlignment="1">
      <alignment horizontal="center" vertical="center" wrapText="1"/>
    </xf>
    <xf numFmtId="0" fontId="4" fillId="0" borderId="1" xfId="0" applyFont="1" applyBorder="1" applyAlignment="1">
      <alignment horizontal="justify" vertical="top" wrapText="1"/>
    </xf>
    <xf numFmtId="9" fontId="14" fillId="0" borderId="1" xfId="1"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9" fillId="18" borderId="11" xfId="0" applyFont="1" applyFill="1" applyBorder="1" applyAlignment="1">
      <alignment horizontal="center" vertical="center" wrapText="1"/>
    </xf>
    <xf numFmtId="0" fontId="4" fillId="15" borderId="20" xfId="0" applyFont="1" applyFill="1" applyBorder="1" applyAlignment="1">
      <alignment vertical="center" wrapText="1"/>
    </xf>
    <xf numFmtId="0" fontId="4" fillId="15" borderId="27" xfId="0" applyFont="1" applyFill="1" applyBorder="1" applyAlignment="1">
      <alignment horizontal="center" vertical="center" wrapText="1"/>
    </xf>
    <xf numFmtId="0" fontId="4" fillId="15" borderId="21" xfId="0" applyFont="1" applyFill="1" applyBorder="1" applyAlignment="1">
      <alignment vertical="center" wrapText="1"/>
    </xf>
    <xf numFmtId="0" fontId="4" fillId="18" borderId="20" xfId="0" applyFont="1" applyFill="1" applyBorder="1" applyAlignment="1">
      <alignment horizontal="justify" vertical="center" wrapText="1"/>
    </xf>
    <xf numFmtId="0" fontId="4" fillId="18" borderId="27" xfId="0" applyFont="1" applyFill="1" applyBorder="1" applyAlignment="1">
      <alignment vertical="center" wrapText="1"/>
    </xf>
    <xf numFmtId="0" fontId="1" fillId="18" borderId="21" xfId="0" applyFont="1" applyFill="1" applyBorder="1" applyAlignment="1">
      <alignment horizontal="center" vertical="center"/>
    </xf>
    <xf numFmtId="0" fontId="4" fillId="15" borderId="22" xfId="0" applyFont="1" applyFill="1" applyBorder="1" applyAlignment="1">
      <alignment vertical="center" wrapText="1"/>
    </xf>
    <xf numFmtId="0" fontId="4" fillId="15" borderId="23" xfId="0" applyFont="1" applyFill="1" applyBorder="1" applyAlignment="1">
      <alignment vertical="center" wrapText="1"/>
    </xf>
    <xf numFmtId="0" fontId="4" fillId="18" borderId="22" xfId="0" applyFont="1" applyFill="1" applyBorder="1" applyAlignment="1">
      <alignment horizontal="justify" vertical="center"/>
    </xf>
    <xf numFmtId="0" fontId="5" fillId="18" borderId="1" xfId="0" applyFont="1" applyFill="1" applyBorder="1" applyAlignment="1">
      <alignment vertical="center" wrapText="1"/>
    </xf>
    <xf numFmtId="0" fontId="1" fillId="18" borderId="23" xfId="0" applyFont="1" applyFill="1" applyBorder="1" applyAlignment="1">
      <alignment horizontal="center" vertical="center"/>
    </xf>
    <xf numFmtId="0" fontId="4" fillId="15" borderId="22" xfId="0" applyFont="1" applyFill="1" applyBorder="1" applyAlignment="1">
      <alignment vertical="center"/>
    </xf>
    <xf numFmtId="0" fontId="4" fillId="15" borderId="1" xfId="0" applyFont="1" applyFill="1" applyBorder="1" applyAlignment="1">
      <alignment horizontal="center" vertical="center"/>
    </xf>
    <xf numFmtId="0" fontId="4" fillId="15" borderId="23" xfId="0" applyFont="1" applyFill="1" applyBorder="1" applyAlignment="1">
      <alignment vertical="center"/>
    </xf>
    <xf numFmtId="0" fontId="4" fillId="18" borderId="10" xfId="0" applyFont="1" applyFill="1" applyBorder="1" applyAlignment="1">
      <alignment horizontal="justify" vertical="center"/>
    </xf>
    <xf numFmtId="0" fontId="4" fillId="18" borderId="4" xfId="0" applyFont="1" applyFill="1" applyBorder="1" applyAlignment="1">
      <alignment vertical="center" wrapText="1"/>
    </xf>
    <xf numFmtId="0" fontId="1" fillId="18" borderId="11" xfId="0" applyFont="1" applyFill="1" applyBorder="1" applyAlignment="1">
      <alignment horizontal="center" vertical="center"/>
    </xf>
    <xf numFmtId="9" fontId="4" fillId="15" borderId="1" xfId="0" applyNumberFormat="1" applyFont="1" applyFill="1" applyBorder="1" applyAlignment="1">
      <alignment horizontal="center" vertical="center"/>
    </xf>
    <xf numFmtId="0" fontId="4" fillId="18" borderId="22" xfId="0" applyFont="1" applyFill="1" applyBorder="1" applyAlignment="1">
      <alignment vertical="center" wrapText="1"/>
    </xf>
    <xf numFmtId="0" fontId="4" fillId="18" borderId="1" xfId="0" applyFont="1" applyFill="1" applyBorder="1" applyAlignment="1">
      <alignment vertical="center" wrapText="1"/>
    </xf>
    <xf numFmtId="9" fontId="4" fillId="15" borderId="1" xfId="1" applyFont="1" applyFill="1" applyBorder="1" applyAlignment="1">
      <alignment horizontal="center" vertical="center" wrapText="1"/>
    </xf>
    <xf numFmtId="0" fontId="4" fillId="18" borderId="10" xfId="0" applyFont="1" applyFill="1" applyBorder="1" applyAlignment="1">
      <alignment horizontal="justify" vertical="center" wrapText="1"/>
    </xf>
    <xf numFmtId="2" fontId="4" fillId="15" borderId="1" xfId="0" applyNumberFormat="1"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24" xfId="0" applyFont="1" applyFill="1" applyBorder="1" applyAlignment="1">
      <alignment vertical="center" wrapText="1"/>
    </xf>
    <xf numFmtId="0" fontId="4" fillId="15" borderId="26" xfId="0" applyFont="1" applyFill="1" applyBorder="1" applyAlignment="1">
      <alignment horizontal="center" vertical="center"/>
    </xf>
    <xf numFmtId="0" fontId="4" fillId="15" borderId="25" xfId="0" applyFont="1" applyFill="1" applyBorder="1" applyAlignment="1">
      <alignment vertical="center"/>
    </xf>
    <xf numFmtId="0" fontId="4" fillId="15" borderId="10" xfId="0" applyFont="1" applyFill="1" applyBorder="1" applyAlignment="1">
      <alignment vertical="center" wrapText="1"/>
    </xf>
    <xf numFmtId="9" fontId="4" fillId="15" borderId="4" xfId="1" applyFont="1" applyFill="1" applyBorder="1" applyAlignment="1">
      <alignment horizontal="center" vertical="center" wrapText="1"/>
    </xf>
    <xf numFmtId="0" fontId="4" fillId="15" borderId="11" xfId="0" applyFont="1" applyFill="1" applyBorder="1" applyAlignment="1">
      <alignment vertical="center" wrapText="1"/>
    </xf>
    <xf numFmtId="0" fontId="4" fillId="18" borderId="10" xfId="0" applyFont="1" applyFill="1" applyBorder="1" applyAlignment="1">
      <alignment vertical="center" wrapText="1"/>
    </xf>
    <xf numFmtId="10" fontId="4" fillId="15" borderId="1" xfId="0" applyNumberFormat="1" applyFont="1" applyFill="1" applyBorder="1" applyAlignment="1">
      <alignment horizontal="center" vertical="center"/>
    </xf>
    <xf numFmtId="0" fontId="4" fillId="15" borderId="24" xfId="0" applyFont="1" applyFill="1" applyBorder="1" applyAlignment="1">
      <alignment vertical="center"/>
    </xf>
    <xf numFmtId="0" fontId="4" fillId="15" borderId="4"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5" borderId="25" xfId="0" applyFont="1" applyFill="1" applyBorder="1" applyAlignment="1">
      <alignment vertical="center" wrapText="1"/>
    </xf>
    <xf numFmtId="0" fontId="4" fillId="18" borderId="24" xfId="0" applyFont="1" applyFill="1" applyBorder="1" applyAlignment="1">
      <alignment horizontal="justify" vertical="center" wrapText="1"/>
    </xf>
    <xf numFmtId="0" fontId="4" fillId="18" borderId="26" xfId="0" applyFont="1" applyFill="1" applyBorder="1" applyAlignment="1">
      <alignment vertical="center" wrapText="1"/>
    </xf>
    <xf numFmtId="0" fontId="1" fillId="18" borderId="25" xfId="0" applyFont="1" applyFill="1" applyBorder="1" applyAlignment="1">
      <alignment horizontal="center" vertical="center"/>
    </xf>
    <xf numFmtId="0" fontId="4" fillId="15" borderId="34" xfId="0" applyFont="1" applyFill="1" applyBorder="1" applyAlignment="1">
      <alignment vertical="center" wrapText="1"/>
    </xf>
    <xf numFmtId="9" fontId="4" fillId="15" borderId="27" xfId="0" applyNumberFormat="1" applyFont="1" applyFill="1" applyBorder="1" applyAlignment="1">
      <alignment horizontal="center" vertical="center" wrapText="1"/>
    </xf>
    <xf numFmtId="0" fontId="4" fillId="18" borderId="20" xfId="0" applyFont="1" applyFill="1" applyBorder="1" applyAlignment="1">
      <alignment vertical="center" wrapText="1"/>
    </xf>
    <xf numFmtId="0" fontId="4" fillId="18" borderId="1" xfId="0" applyFont="1" applyFill="1" applyBorder="1" applyAlignment="1">
      <alignment vertical="center"/>
    </xf>
    <xf numFmtId="0" fontId="4" fillId="15" borderId="10" xfId="0" applyFont="1" applyFill="1" applyBorder="1" applyAlignment="1">
      <alignment vertical="center"/>
    </xf>
    <xf numFmtId="0" fontId="4" fillId="15" borderId="4" xfId="0" applyFont="1" applyFill="1" applyBorder="1" applyAlignment="1">
      <alignment horizontal="center" vertical="center"/>
    </xf>
    <xf numFmtId="0" fontId="4" fillId="15" borderId="11" xfId="0" applyFont="1" applyFill="1" applyBorder="1" applyAlignment="1">
      <alignment vertical="center"/>
    </xf>
    <xf numFmtId="164" fontId="4" fillId="15" borderId="1" xfId="1" applyNumberFormat="1" applyFont="1" applyFill="1" applyBorder="1" applyAlignment="1">
      <alignment horizontal="center" vertical="center"/>
    </xf>
    <xf numFmtId="0" fontId="4" fillId="18" borderId="34" xfId="0" applyFont="1" applyFill="1" applyBorder="1" applyAlignment="1">
      <alignment vertical="center" wrapText="1"/>
    </xf>
    <xf numFmtId="0" fontId="4" fillId="18" borderId="2" xfId="0" applyFont="1" applyFill="1" applyBorder="1" applyAlignment="1">
      <alignment vertical="center" wrapText="1"/>
    </xf>
    <xf numFmtId="0" fontId="4" fillId="15" borderId="27" xfId="0" applyFont="1" applyFill="1" applyBorder="1" applyAlignment="1">
      <alignment horizontal="center" vertical="center"/>
    </xf>
    <xf numFmtId="0" fontId="4" fillId="15" borderId="21" xfId="0" applyFont="1" applyFill="1" applyBorder="1" applyAlignment="1">
      <alignment vertical="center"/>
    </xf>
    <xf numFmtId="0" fontId="4" fillId="18" borderId="20" xfId="0" applyFont="1" applyFill="1" applyBorder="1" applyAlignment="1">
      <alignment horizontal="justify" vertical="center"/>
    </xf>
    <xf numFmtId="0" fontId="5" fillId="0" borderId="1" xfId="0" applyFont="1" applyBorder="1" applyAlignment="1">
      <alignment horizontal="justify" vertical="top" wrapText="1"/>
    </xf>
    <xf numFmtId="0" fontId="19" fillId="2" borderId="1" xfId="0" applyFont="1" applyFill="1" applyBorder="1" applyAlignment="1">
      <alignment horizontal="center" vertical="center" wrapText="1"/>
    </xf>
    <xf numFmtId="0" fontId="4" fillId="2" borderId="1" xfId="0" applyFont="1" applyFill="1" applyBorder="1" applyAlignment="1">
      <alignment horizontal="justify" vertical="top" wrapText="1"/>
    </xf>
    <xf numFmtId="0" fontId="5" fillId="0" borderId="0" xfId="0" applyFont="1" applyAlignment="1">
      <alignment vertical="center"/>
    </xf>
    <xf numFmtId="0" fontId="5" fillId="0" borderId="0" xfId="0" applyFont="1"/>
    <xf numFmtId="0" fontId="21" fillId="15" borderId="1" xfId="0" applyFont="1" applyFill="1" applyBorder="1" applyAlignment="1">
      <alignment horizontal="center" vertical="center" wrapText="1"/>
    </xf>
    <xf numFmtId="9" fontId="32" fillId="2" borderId="1" xfId="1" applyFont="1" applyFill="1" applyBorder="1" applyAlignment="1">
      <alignment horizontal="center" vertical="center" wrapText="1"/>
    </xf>
    <xf numFmtId="9" fontId="17" fillId="2" borderId="1" xfId="1" applyFont="1" applyFill="1" applyBorder="1" applyAlignment="1">
      <alignment horizontal="center" vertical="center" wrapText="1"/>
    </xf>
    <xf numFmtId="9" fontId="17" fillId="0" borderId="1" xfId="1" applyFont="1" applyFill="1" applyBorder="1" applyAlignment="1">
      <alignment horizontal="center" vertical="center" wrapText="1"/>
    </xf>
    <xf numFmtId="9" fontId="33" fillId="0" borderId="1" xfId="1" applyFont="1" applyFill="1" applyBorder="1" applyAlignment="1">
      <alignment horizontal="center" vertical="center" wrapText="1"/>
    </xf>
    <xf numFmtId="9" fontId="33" fillId="2" borderId="1" xfId="1"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15" fillId="20" borderId="12" xfId="0" applyFont="1" applyFill="1" applyBorder="1" applyAlignment="1">
      <alignment horizontal="center" vertical="center" wrapText="1"/>
    </xf>
    <xf numFmtId="0" fontId="1" fillId="20" borderId="1" xfId="0" applyFont="1" applyFill="1" applyBorder="1" applyAlignment="1">
      <alignment horizontal="center" vertical="center" wrapText="1"/>
    </xf>
    <xf numFmtId="9" fontId="14" fillId="0" borderId="0" xfId="1" applyFont="1" applyFill="1" applyBorder="1" applyAlignment="1">
      <alignment horizontal="center" vertical="center" wrapText="1"/>
    </xf>
    <xf numFmtId="9" fontId="4" fillId="0" borderId="0" xfId="0" applyNumberFormat="1" applyFont="1" applyAlignment="1">
      <alignment vertical="center"/>
    </xf>
    <xf numFmtId="9" fontId="4" fillId="0" borderId="0" xfId="0" applyNumberFormat="1" applyFont="1" applyAlignment="1">
      <alignment horizontal="center" vertical="center"/>
    </xf>
    <xf numFmtId="0" fontId="5" fillId="20" borderId="1" xfId="0" applyFont="1" applyFill="1" applyBorder="1" applyAlignment="1">
      <alignment horizontal="center" vertical="center" wrapText="1"/>
    </xf>
    <xf numFmtId="9" fontId="5" fillId="20" borderId="1" xfId="0" applyNumberFormat="1" applyFont="1" applyFill="1" applyBorder="1" applyAlignment="1">
      <alignment horizontal="center" vertical="center" wrapText="1"/>
    </xf>
    <xf numFmtId="0" fontId="4" fillId="20" borderId="1" xfId="0" applyFont="1" applyFill="1" applyBorder="1" applyAlignment="1">
      <alignment horizontal="center" vertical="center" wrapText="1"/>
    </xf>
    <xf numFmtId="9" fontId="1" fillId="20"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9" fontId="30" fillId="2" borderId="1" xfId="0" applyNumberFormat="1" applyFont="1" applyFill="1" applyBorder="1" applyAlignment="1">
      <alignment horizontal="center" vertical="center" wrapText="1"/>
    </xf>
    <xf numFmtId="0" fontId="25" fillId="0" borderId="0" xfId="6" applyFill="1"/>
    <xf numFmtId="9" fontId="17" fillId="2" borderId="12" xfId="1" applyFont="1" applyFill="1" applyBorder="1" applyAlignment="1">
      <alignment horizontal="center" vertical="center" wrapText="1"/>
    </xf>
    <xf numFmtId="0" fontId="4" fillId="5" borderId="1" xfId="0" applyFont="1" applyFill="1" applyBorder="1" applyAlignment="1">
      <alignment vertical="center" wrapText="1"/>
    </xf>
    <xf numFmtId="0" fontId="4" fillId="5" borderId="12" xfId="0" applyFont="1" applyFill="1" applyBorder="1" applyAlignment="1">
      <alignment vertical="center" wrapText="1"/>
    </xf>
    <xf numFmtId="0" fontId="4" fillId="5" borderId="22"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22" xfId="0" applyFont="1" applyFill="1" applyBorder="1" applyAlignment="1">
      <alignment vertical="center"/>
    </xf>
    <xf numFmtId="9" fontId="4" fillId="5" borderId="1" xfId="0" applyNumberFormat="1" applyFont="1" applyFill="1" applyBorder="1" applyAlignment="1">
      <alignment horizontal="center" vertical="center"/>
    </xf>
    <xf numFmtId="0" fontId="4" fillId="5" borderId="22" xfId="0" applyFont="1" applyFill="1" applyBorder="1" applyAlignment="1">
      <alignment horizontal="justify" vertical="center" wrapText="1"/>
    </xf>
    <xf numFmtId="9" fontId="4" fillId="21" borderId="35" xfId="0" applyNumberFormat="1" applyFont="1" applyFill="1" applyBorder="1" applyAlignment="1">
      <alignment horizontal="center" vertical="center" wrapText="1"/>
    </xf>
    <xf numFmtId="0" fontId="4" fillId="5" borderId="1" xfId="0" applyFont="1" applyFill="1" applyBorder="1" applyAlignment="1">
      <alignment horizontal="justify" vertical="center" wrapText="1"/>
    </xf>
    <xf numFmtId="9" fontId="4" fillId="5" borderId="1" xfId="1" applyFont="1" applyFill="1" applyBorder="1" applyAlignment="1">
      <alignment horizontal="center" vertical="center" wrapText="1"/>
    </xf>
    <xf numFmtId="0" fontId="4"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5" borderId="24" xfId="0" applyFont="1" applyFill="1" applyBorder="1" applyAlignment="1">
      <alignment vertical="center" wrapText="1"/>
    </xf>
    <xf numFmtId="9" fontId="4" fillId="5" borderId="26" xfId="0" applyNumberFormat="1" applyFont="1" applyFill="1" applyBorder="1" applyAlignment="1">
      <alignment horizontal="center" vertical="center"/>
    </xf>
    <xf numFmtId="0" fontId="4" fillId="5" borderId="10" xfId="0" applyFont="1" applyFill="1" applyBorder="1" applyAlignment="1">
      <alignment vertical="center" wrapText="1"/>
    </xf>
    <xf numFmtId="9" fontId="4" fillId="5" borderId="4" xfId="1" applyFont="1" applyFill="1" applyBorder="1" applyAlignment="1">
      <alignment horizontal="center" vertical="center" wrapText="1"/>
    </xf>
    <xf numFmtId="0" fontId="4" fillId="5" borderId="26" xfId="0" applyFont="1" applyFill="1" applyBorder="1" applyAlignment="1">
      <alignment horizontal="center" vertical="center"/>
    </xf>
    <xf numFmtId="0" fontId="4" fillId="5" borderId="1" xfId="0" applyFont="1" applyFill="1" applyBorder="1" applyAlignment="1">
      <alignment vertical="center"/>
    </xf>
    <xf numFmtId="0" fontId="4" fillId="5" borderId="1" xfId="0" applyFont="1" applyFill="1" applyBorder="1" applyAlignment="1">
      <alignment horizontal="left" vertical="center" wrapText="1"/>
    </xf>
    <xf numFmtId="9" fontId="4" fillId="5" borderId="1" xfId="1" applyFont="1" applyFill="1" applyBorder="1" applyAlignment="1">
      <alignment vertical="center"/>
    </xf>
    <xf numFmtId="0" fontId="4" fillId="5" borderId="20" xfId="0" applyFont="1" applyFill="1" applyBorder="1" applyAlignment="1">
      <alignment vertical="center" wrapText="1"/>
    </xf>
    <xf numFmtId="10" fontId="4" fillId="5" borderId="27" xfId="0" applyNumberFormat="1" applyFont="1" applyFill="1" applyBorder="1" applyAlignment="1">
      <alignment horizontal="center" vertical="center" wrapText="1"/>
    </xf>
    <xf numFmtId="9" fontId="4" fillId="5" borderId="26" xfId="0" applyNumberFormat="1" applyFont="1" applyFill="1" applyBorder="1" applyAlignment="1">
      <alignment horizontal="center" vertical="center" wrapText="1"/>
    </xf>
    <xf numFmtId="0" fontId="4" fillId="5" borderId="24" xfId="0" applyFont="1" applyFill="1" applyBorder="1" applyAlignment="1">
      <alignment horizontal="justify" vertical="center" wrapText="1"/>
    </xf>
    <xf numFmtId="10" fontId="4" fillId="5" borderId="1" xfId="0" applyNumberFormat="1" applyFont="1" applyFill="1" applyBorder="1" applyAlignment="1">
      <alignment horizontal="center" vertical="center" wrapText="1"/>
    </xf>
    <xf numFmtId="0" fontId="4" fillId="5" borderId="10" xfId="0" applyFont="1" applyFill="1" applyBorder="1" applyAlignment="1">
      <alignment vertical="center"/>
    </xf>
    <xf numFmtId="164" fontId="4" fillId="5" borderId="1" xfId="1" applyNumberFormat="1"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5" borderId="24" xfId="0" applyFont="1" applyFill="1" applyBorder="1" applyAlignment="1">
      <alignment horizontal="center" vertical="center"/>
    </xf>
    <xf numFmtId="9" fontId="4" fillId="15" borderId="0" xfId="0" applyNumberFormat="1" applyFont="1" applyFill="1" applyAlignment="1">
      <alignment vertical="center"/>
    </xf>
    <xf numFmtId="0" fontId="4" fillId="5" borderId="12" xfId="0" applyFont="1" applyFill="1" applyBorder="1" applyAlignment="1">
      <alignment horizontal="center" vertical="center"/>
    </xf>
    <xf numFmtId="9" fontId="4" fillId="5" borderId="22" xfId="0" applyNumberFormat="1" applyFont="1" applyFill="1" applyBorder="1" applyAlignment="1">
      <alignment vertical="center" wrapText="1"/>
    </xf>
    <xf numFmtId="0" fontId="4" fillId="18" borderId="1" xfId="0" applyFont="1" applyFill="1" applyBorder="1" applyAlignment="1">
      <alignment horizontal="center" vertical="center"/>
    </xf>
    <xf numFmtId="0" fontId="25" fillId="18" borderId="1" xfId="6" applyFill="1" applyBorder="1" applyAlignment="1">
      <alignment vertical="center" wrapText="1"/>
    </xf>
    <xf numFmtId="0" fontId="1" fillId="5" borderId="23" xfId="0" applyFont="1" applyFill="1" applyBorder="1" applyAlignment="1">
      <alignment horizontal="center" vertical="center"/>
    </xf>
    <xf numFmtId="9" fontId="1" fillId="15" borderId="1" xfId="0" applyNumberFormat="1" applyFont="1" applyFill="1" applyBorder="1" applyAlignment="1">
      <alignment horizontal="center" vertical="center" wrapText="1"/>
    </xf>
    <xf numFmtId="0" fontId="34" fillId="5" borderId="12" xfId="6" applyFont="1" applyFill="1" applyBorder="1" applyAlignment="1">
      <alignment vertical="center" wrapText="1"/>
    </xf>
    <xf numFmtId="0" fontId="4" fillId="5" borderId="36" xfId="0" applyFont="1" applyFill="1" applyBorder="1" applyAlignment="1">
      <alignment vertical="center"/>
    </xf>
    <xf numFmtId="0" fontId="5" fillId="5" borderId="12" xfId="0" applyFont="1" applyFill="1" applyBorder="1" applyAlignment="1">
      <alignment vertical="center" wrapText="1"/>
    </xf>
    <xf numFmtId="0" fontId="34" fillId="18" borderId="1" xfId="6" applyFont="1" applyFill="1" applyBorder="1" applyAlignment="1">
      <alignment vertical="center" wrapText="1"/>
    </xf>
    <xf numFmtId="0" fontId="4" fillId="5" borderId="12" xfId="0" applyFont="1" applyFill="1" applyBorder="1" applyAlignment="1">
      <alignment horizontal="justify" vertical="center" wrapText="1"/>
    </xf>
    <xf numFmtId="0" fontId="4" fillId="15" borderId="22" xfId="0" applyFont="1" applyFill="1" applyBorder="1" applyAlignment="1">
      <alignment vertical="top" wrapText="1"/>
    </xf>
    <xf numFmtId="0" fontId="1" fillId="15" borderId="1" xfId="0" applyFont="1" applyFill="1" applyBorder="1" applyAlignment="1">
      <alignment horizontal="center" vertical="center" wrapText="1"/>
    </xf>
    <xf numFmtId="0" fontId="4" fillId="5" borderId="36" xfId="0" applyFont="1" applyFill="1" applyBorder="1" applyAlignment="1">
      <alignment vertical="center" wrapText="1"/>
    </xf>
    <xf numFmtId="0" fontId="4" fillId="5" borderId="12" xfId="0" applyFont="1" applyFill="1" applyBorder="1" applyAlignment="1">
      <alignment vertical="center"/>
    </xf>
    <xf numFmtId="0" fontId="4" fillId="5" borderId="12" xfId="0" applyFont="1" applyFill="1" applyBorder="1" applyAlignment="1">
      <alignment horizontal="center" vertical="center" wrapText="1"/>
    </xf>
    <xf numFmtId="0" fontId="34" fillId="5" borderId="37" xfId="6" applyFont="1" applyFill="1" applyBorder="1" applyAlignment="1">
      <alignment vertical="center" wrapText="1"/>
    </xf>
    <xf numFmtId="0" fontId="4" fillId="5" borderId="38" xfId="0" applyFont="1" applyFill="1" applyBorder="1" applyAlignment="1">
      <alignment vertical="center" wrapText="1"/>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xf>
    <xf numFmtId="0" fontId="4" fillId="5" borderId="12" xfId="0" applyFont="1" applyFill="1" applyBorder="1" applyAlignment="1">
      <alignment horizontal="left" vertical="center" wrapText="1"/>
    </xf>
    <xf numFmtId="0" fontId="4" fillId="15" borderId="39" xfId="0" applyFont="1" applyFill="1" applyBorder="1" applyAlignment="1">
      <alignment horizontal="center" vertical="center" wrapText="1"/>
    </xf>
    <xf numFmtId="0" fontId="4" fillId="5" borderId="37" xfId="0" applyFont="1" applyFill="1" applyBorder="1" applyAlignment="1">
      <alignment vertical="center" wrapText="1"/>
    </xf>
    <xf numFmtId="0" fontId="4" fillId="5" borderId="40" xfId="0" applyFont="1" applyFill="1" applyBorder="1" applyAlignment="1">
      <alignment vertical="center" wrapText="1"/>
    </xf>
    <xf numFmtId="0" fontId="4" fillId="15" borderId="12" xfId="0" applyFont="1" applyFill="1" applyBorder="1" applyAlignment="1">
      <alignment vertical="center" wrapText="1"/>
    </xf>
    <xf numFmtId="0" fontId="1" fillId="5" borderId="12" xfId="0" applyFont="1" applyFill="1" applyBorder="1" applyAlignment="1">
      <alignment horizontal="center" vertical="center"/>
    </xf>
    <xf numFmtId="0" fontId="4" fillId="5" borderId="41" xfId="0" applyFont="1" applyFill="1" applyBorder="1" applyAlignment="1">
      <alignment vertical="center"/>
    </xf>
    <xf numFmtId="0" fontId="4" fillId="5" borderId="39" xfId="0" applyFont="1" applyFill="1" applyBorder="1" applyAlignment="1">
      <alignment horizontal="center" vertical="center"/>
    </xf>
    <xf numFmtId="0" fontId="4" fillId="5" borderId="42" xfId="0" applyFont="1" applyFill="1" applyBorder="1" applyAlignment="1">
      <alignment horizontal="justify" vertical="center" wrapText="1"/>
    </xf>
    <xf numFmtId="0" fontId="19" fillId="2" borderId="14"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18" borderId="43" xfId="0" applyFont="1" applyFill="1" applyBorder="1" applyAlignment="1">
      <alignment horizontal="center" vertical="center" wrapText="1"/>
    </xf>
    <xf numFmtId="0" fontId="19" fillId="18" borderId="3" xfId="0" applyFont="1" applyFill="1" applyBorder="1" applyAlignment="1">
      <alignment horizontal="center" vertical="center" wrapText="1"/>
    </xf>
    <xf numFmtId="0" fontId="19" fillId="18" borderId="44" xfId="0" applyFont="1" applyFill="1" applyBorder="1" applyAlignment="1">
      <alignment horizontal="center" vertical="center" wrapText="1"/>
    </xf>
    <xf numFmtId="0" fontId="4" fillId="18" borderId="1" xfId="0" applyFont="1" applyFill="1" applyBorder="1" applyAlignment="1">
      <alignment horizontal="justify" vertical="center" wrapText="1"/>
    </xf>
    <xf numFmtId="0" fontId="4" fillId="18" borderId="1" xfId="0" applyFont="1" applyFill="1" applyBorder="1" applyAlignment="1">
      <alignment horizontal="center" vertical="center" wrapText="1"/>
    </xf>
    <xf numFmtId="0" fontId="1" fillId="18" borderId="1" xfId="0" applyFont="1" applyFill="1" applyBorder="1" applyAlignment="1">
      <alignment horizontal="center" vertical="center"/>
    </xf>
    <xf numFmtId="0" fontId="4" fillId="18" borderId="1" xfId="0" applyFont="1" applyFill="1" applyBorder="1" applyAlignment="1">
      <alignment horizontal="justify" vertical="center"/>
    </xf>
    <xf numFmtId="0" fontId="1" fillId="18" borderId="1" xfId="0" applyFont="1" applyFill="1" applyBorder="1" applyAlignment="1">
      <alignment horizontal="center" vertical="center" wrapText="1"/>
    </xf>
    <xf numFmtId="0" fontId="4" fillId="11" borderId="1" xfId="0" applyFont="1" applyFill="1" applyBorder="1" applyAlignment="1">
      <alignment vertical="center" wrapText="1"/>
    </xf>
    <xf numFmtId="0" fontId="4" fillId="11"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9" fontId="16" fillId="2" borderId="3"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9" fontId="16" fillId="0" borderId="2" xfId="0" applyNumberFormat="1" applyFont="1" applyBorder="1" applyAlignment="1">
      <alignment horizontal="center" vertical="center" wrapText="1"/>
    </xf>
    <xf numFmtId="9" fontId="16" fillId="0" borderId="3" xfId="0" applyNumberFormat="1" applyFont="1" applyBorder="1" applyAlignment="1">
      <alignment horizontal="center" vertical="center" wrapText="1"/>
    </xf>
    <xf numFmtId="9" fontId="16" fillId="0" borderId="4" xfId="0" applyNumberFormat="1" applyFont="1" applyBorder="1" applyAlignment="1">
      <alignment horizontal="center" vertical="center" wrapText="1"/>
    </xf>
    <xf numFmtId="0" fontId="1" fillId="18" borderId="7" xfId="0" applyFont="1" applyFill="1" applyBorder="1" applyAlignment="1">
      <alignment horizontal="center" vertical="center" wrapText="1"/>
    </xf>
    <xf numFmtId="0" fontId="1" fillId="18" borderId="8"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4" fillId="15" borderId="22"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23" xfId="0" applyFont="1" applyFill="1" applyBorder="1" applyAlignment="1">
      <alignment horizontal="center" vertical="center"/>
    </xf>
    <xf numFmtId="0" fontId="4" fillId="18" borderId="22"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23" xfId="0" applyFont="1" applyFill="1" applyBorder="1" applyAlignment="1">
      <alignment horizontal="center" vertical="center"/>
    </xf>
    <xf numFmtId="0" fontId="6"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18" fillId="0" borderId="15" xfId="0" applyFont="1" applyBorder="1" applyAlignment="1">
      <alignment horizontal="center" vertical="center"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justify" vertical="center" wrapText="1"/>
    </xf>
    <xf numFmtId="9" fontId="1" fillId="3" borderId="33" xfId="0" applyNumberFormat="1" applyFont="1" applyFill="1" applyBorder="1" applyAlignment="1">
      <alignment horizontal="center" vertical="center"/>
    </xf>
    <xf numFmtId="9" fontId="1" fillId="3" borderId="0" xfId="0" applyNumberFormat="1" applyFont="1" applyFill="1" applyAlignment="1">
      <alignment horizontal="center" vertical="center"/>
    </xf>
    <xf numFmtId="0" fontId="15" fillId="15" borderId="12"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14" xfId="0" applyFont="1" applyFill="1" applyBorder="1" applyAlignment="1">
      <alignment horizontal="center" vertical="center" wrapText="1"/>
    </xf>
    <xf numFmtId="9" fontId="1" fillId="9" borderId="0" xfId="0" applyNumberFormat="1" applyFont="1" applyFill="1" applyAlignment="1">
      <alignment horizontal="center" vertical="center"/>
    </xf>
    <xf numFmtId="9" fontId="1" fillId="11" borderId="0" xfId="0" applyNumberFormat="1" applyFont="1" applyFill="1" applyAlignment="1">
      <alignment horizontal="center" vertical="center"/>
    </xf>
    <xf numFmtId="9" fontId="1" fillId="4" borderId="0" xfId="0" applyNumberFormat="1" applyFont="1" applyFill="1" applyAlignment="1">
      <alignment horizontal="center" vertical="center"/>
    </xf>
    <xf numFmtId="9" fontId="1" fillId="5" borderId="0" xfId="0" applyNumberFormat="1" applyFont="1" applyFill="1" applyAlignment="1">
      <alignment horizontal="center" vertical="center"/>
    </xf>
    <xf numFmtId="9" fontId="1" fillId="19" borderId="0" xfId="0" applyNumberFormat="1" applyFont="1" applyFill="1" applyAlignment="1">
      <alignment horizontal="center" vertical="center"/>
    </xf>
    <xf numFmtId="9" fontId="1" fillId="7" borderId="0" xfId="0" applyNumberFormat="1" applyFont="1" applyFill="1" applyAlignment="1">
      <alignment horizontal="center" vertical="center"/>
    </xf>
    <xf numFmtId="9" fontId="4" fillId="8" borderId="0" xfId="0" applyNumberFormat="1" applyFont="1" applyFill="1" applyAlignment="1">
      <alignment horizontal="center" vertical="center"/>
    </xf>
    <xf numFmtId="9" fontId="1" fillId="10" borderId="0" xfId="0" applyNumberFormat="1" applyFont="1" applyFill="1" applyAlignment="1">
      <alignment horizontal="center" vertical="center"/>
    </xf>
  </cellXfs>
  <cellStyles count="7">
    <cellStyle name="Hipervínculo" xfId="6" builtinId="8"/>
    <cellStyle name="Normal" xfId="0" builtinId="0"/>
    <cellStyle name="Normal - Style1 2" xfId="2" xr:uid="{5D77375B-A032-4254-814B-29D3595F0B21}"/>
    <cellStyle name="Normal 2" xfId="4" xr:uid="{9DB0C65F-0BEB-4414-B127-5131BF75B8CF}"/>
    <cellStyle name="Normal 2 2" xfId="5" xr:uid="{7DABBD6D-76FE-477D-816F-BE5681372D38}"/>
    <cellStyle name="Normal 3 2" xfId="3" xr:uid="{CC673EE2-1227-478C-B5E3-D70E71184BEE}"/>
    <cellStyle name="Porcentaje" xfId="1" builtinId="5"/>
  </cellStyles>
  <dxfs count="11">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color rgb="FF9C0006"/>
      </font>
      <fill>
        <patternFill>
          <bgColor rgb="FFFFC7CE"/>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color rgb="FF9C0006"/>
      </font>
      <fill>
        <patternFill>
          <bgColor rgb="FFFFC7CE"/>
        </patternFill>
      </fill>
    </dxf>
  </dxfs>
  <tableStyles count="0" defaultTableStyle="TableStyleMedium2" defaultPivotStyle="PivotStyleLight16"/>
  <colors>
    <mruColors>
      <color rgb="FFEEFFDD"/>
      <color rgb="FFCCCCFF"/>
      <color rgb="FFFFCCFF"/>
      <color rgb="FFABE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2</xdr:row>
      <xdr:rowOff>36</xdr:rowOff>
    </xdr:to>
    <xdr:pic>
      <xdr:nvPicPr>
        <xdr:cNvPr id="3" name="Imagen 2" descr="http://190.27.245.106:8080/Isolucionsda/MediosSDA/ba5286f21c134f3e8722d11c2b967dea.jpg">
          <a:extLst>
            <a:ext uri="{FF2B5EF4-FFF2-40B4-BE49-F238E27FC236}">
              <a16:creationId xmlns:a16="http://schemas.microsoft.com/office/drawing/2014/main" id="{06016E6C-1B9A-4AA8-BE36-8F8448F4E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903681" cy="8386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536864</xdr:colOff>
      <xdr:row>0</xdr:row>
      <xdr:rowOff>161636</xdr:rowOff>
    </xdr:from>
    <xdr:to>
      <xdr:col>1</xdr:col>
      <xdr:colOff>825500</xdr:colOff>
      <xdr:row>2</xdr:row>
      <xdr:rowOff>36</xdr:rowOff>
    </xdr:to>
    <xdr:pic>
      <xdr:nvPicPr>
        <xdr:cNvPr id="2" name="Imagen 1" descr="http://190.27.245.106:8080/Isolucionsda/MediosSDA/ba5286f21c134f3e8722d11c2b967dea.jpg">
          <a:extLst>
            <a:ext uri="{FF2B5EF4-FFF2-40B4-BE49-F238E27FC236}">
              <a16:creationId xmlns:a16="http://schemas.microsoft.com/office/drawing/2014/main" id="{D514BBCE-E1B5-46F7-95D7-F15422AE3B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864" y="161636"/>
          <a:ext cx="2898486" cy="841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 val="Tabla Valoración controles"/>
      <sheetName val="Opciones Tratamiento"/>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Mcaa1J4tN98NWaYc8qgE8lQiBaH171W9" TargetMode="External"/><Relationship Id="rId13" Type="http://schemas.openxmlformats.org/officeDocument/2006/relationships/hyperlink" Target="https://drive.google.com/drive/folders/1Mcaa1J4tN98NWaYc8qgE8lQiBaH171W9" TargetMode="External"/><Relationship Id="rId18" Type="http://schemas.openxmlformats.org/officeDocument/2006/relationships/comments" Target="../comments1.xml"/><Relationship Id="rId3" Type="http://schemas.openxmlformats.org/officeDocument/2006/relationships/hyperlink" Target="https://drive.google.com/drive/folders/1kuohVu-Xd6du-vQXyoIVx2eokrHgEp2W?usp=sharing" TargetMode="External"/><Relationship Id="rId7" Type="http://schemas.openxmlformats.org/officeDocument/2006/relationships/hyperlink" Target="https://drive.google.com/drive/folders/1Mcaa1J4tN98NWaYc8qgE8lQiBaH171W9" TargetMode="External"/><Relationship Id="rId12" Type="http://schemas.openxmlformats.org/officeDocument/2006/relationships/hyperlink" Target="https://drive.google.com/drive/folders/1Mcaa1J4tN98NWaYc8qgE8lQiBaH171W9" TargetMode="External"/><Relationship Id="rId17" Type="http://schemas.openxmlformats.org/officeDocument/2006/relationships/vmlDrawing" Target="../drawings/vmlDrawing1.vml"/><Relationship Id="rId2" Type="http://schemas.openxmlformats.org/officeDocument/2006/relationships/hyperlink" Target="https://drive.google.com/drive/folders/1n4LOkWGSuHVtqmYqnW7oN3AcFKt9XuZY?usp=drive_link" TargetMode="External"/><Relationship Id="rId16" Type="http://schemas.openxmlformats.org/officeDocument/2006/relationships/drawing" Target="../drawings/drawing1.xml"/><Relationship Id="rId1" Type="http://schemas.openxmlformats.org/officeDocument/2006/relationships/hyperlink" Target="https://drive.google.com/drive/u/0/folders/1zQNOCEGO-XrdHz6im33c2f2QnflP1wfb" TargetMode="External"/><Relationship Id="rId6" Type="http://schemas.openxmlformats.org/officeDocument/2006/relationships/hyperlink" Target="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TargetMode="External"/><Relationship Id="rId11" Type="http://schemas.openxmlformats.org/officeDocument/2006/relationships/hyperlink" Target="https://drive.google.com/drive/folders/1Mcaa1J4tN98NWaYc8qgE8lQiBaH171W9" TargetMode="External"/><Relationship Id="rId5" Type="http://schemas.openxmlformats.org/officeDocument/2006/relationships/hyperlink" Target="https://drive.google.com/drive/folders/1kHe-gfLVPzhr8dnHixjcLcvmUNo9qRaZ?usp=drive_link" TargetMode="External"/><Relationship Id="rId15" Type="http://schemas.openxmlformats.org/officeDocument/2006/relationships/printerSettings" Target="../printerSettings/printerSettings2.bin"/><Relationship Id="rId10" Type="http://schemas.openxmlformats.org/officeDocument/2006/relationships/hyperlink" Target="https://drive.google.com/drive/folders/1Mcaa1J4tN98NWaYc8qgE8lQiBaH171W9" TargetMode="External"/><Relationship Id="rId4" Type="http://schemas.openxmlformats.org/officeDocument/2006/relationships/hyperlink" Target="https://drive.google.com/drive/folders/1Afb9SI58kBYto0u0RSHMTZQ2hc4GlUeb?usp=drive_link" TargetMode="External"/><Relationship Id="rId9" Type="http://schemas.openxmlformats.org/officeDocument/2006/relationships/hyperlink" Target="https://drive.google.com/drive/folders/1Mcaa1J4tN98NWaYc8qgE8lQiBaH171W9" TargetMode="External"/><Relationship Id="rId14" Type="http://schemas.openxmlformats.org/officeDocument/2006/relationships/hyperlink" Target="https://drive.google.com/drive/folders/1Mcaa1J4tN98NWaYc8qgE8lQiBaH171W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E882-D5F1-4388-A26C-F94DCFB6FC60}">
  <dimension ref="A1:A6"/>
  <sheetViews>
    <sheetView workbookViewId="0">
      <selection activeCell="E23" sqref="E23"/>
    </sheetView>
  </sheetViews>
  <sheetFormatPr baseColWidth="10" defaultRowHeight="14.4"/>
  <cols>
    <col min="1" max="1" width="33.44140625" customWidth="1"/>
  </cols>
  <sheetData>
    <row r="1" spans="1:1">
      <c r="A1" s="25" t="s">
        <v>357</v>
      </c>
    </row>
    <row r="2" spans="1:1">
      <c r="A2" t="s">
        <v>358</v>
      </c>
    </row>
    <row r="3" spans="1:1">
      <c r="A3" t="s">
        <v>359</v>
      </c>
    </row>
    <row r="4" spans="1:1">
      <c r="A4" t="s">
        <v>360</v>
      </c>
    </row>
    <row r="5" spans="1:1">
      <c r="A5" t="s">
        <v>361</v>
      </c>
    </row>
    <row r="6" spans="1:1">
      <c r="A6" t="s">
        <v>375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A77D-097C-4B61-8C29-16A33E59AEE1}">
  <dimension ref="A1:J64"/>
  <sheetViews>
    <sheetView workbookViewId="0">
      <pane xSplit="4" ySplit="1" topLeftCell="E2" activePane="bottomRight" state="frozen"/>
      <selection pane="topRight" activeCell="E1" sqref="E1"/>
      <selection pane="bottomLeft" activeCell="A2" sqref="A2"/>
      <selection pane="bottomRight" sqref="A1:XFD1"/>
    </sheetView>
  </sheetViews>
  <sheetFormatPr baseColWidth="10" defaultRowHeight="14.4"/>
  <cols>
    <col min="1" max="1" width="14.5546875" customWidth="1"/>
    <col min="2" max="2" width="28.5546875" customWidth="1"/>
    <col min="3" max="3" width="12.33203125" customWidth="1"/>
    <col min="4" max="4" width="13.6640625" customWidth="1"/>
    <col min="5" max="5" width="84.88671875" customWidth="1"/>
    <col min="6" max="6" width="13.44140625" customWidth="1"/>
    <col min="8" max="8" width="49.33203125" style="29" customWidth="1"/>
  </cols>
  <sheetData>
    <row r="1" spans="1:8" ht="26.4">
      <c r="A1" s="12" t="s">
        <v>324</v>
      </c>
      <c r="B1" s="12" t="s">
        <v>325</v>
      </c>
      <c r="C1" s="12" t="s">
        <v>326</v>
      </c>
      <c r="D1" s="12" t="s">
        <v>362</v>
      </c>
      <c r="E1" s="12" t="s">
        <v>366</v>
      </c>
      <c r="F1" s="12" t="s">
        <v>363</v>
      </c>
      <c r="G1" s="12" t="s">
        <v>364</v>
      </c>
      <c r="H1" s="12" t="s">
        <v>365</v>
      </c>
    </row>
    <row r="2" spans="1:8" ht="20.399999999999999">
      <c r="A2" s="342" t="s">
        <v>329</v>
      </c>
      <c r="B2" s="344" t="s">
        <v>5</v>
      </c>
      <c r="C2" s="344">
        <v>20</v>
      </c>
      <c r="D2" s="33" t="s">
        <v>35</v>
      </c>
      <c r="E2" s="30" t="s">
        <v>193</v>
      </c>
      <c r="F2" s="34" t="e">
        <f>+PTEP!#REF!</f>
        <v>#REF!</v>
      </c>
      <c r="G2" s="346" t="e">
        <f>+AVERAGE(F2:F21)</f>
        <v>#REF!</v>
      </c>
      <c r="H2" s="58" t="s">
        <v>294</v>
      </c>
    </row>
    <row r="3" spans="1:8">
      <c r="A3" s="343"/>
      <c r="B3" s="345"/>
      <c r="C3" s="345"/>
      <c r="D3" s="33" t="s">
        <v>36</v>
      </c>
      <c r="E3" s="31" t="s">
        <v>233</v>
      </c>
      <c r="F3" s="34" t="e">
        <f>+PTEP!#REF!</f>
        <v>#REF!</v>
      </c>
      <c r="G3" s="347"/>
      <c r="H3" s="58" t="s">
        <v>272</v>
      </c>
    </row>
    <row r="4" spans="1:8" ht="20.399999999999999">
      <c r="A4" s="343"/>
      <c r="B4" s="345"/>
      <c r="C4" s="345"/>
      <c r="D4" s="33" t="s">
        <v>213</v>
      </c>
      <c r="E4" s="30" t="s">
        <v>194</v>
      </c>
      <c r="F4" s="34" t="e">
        <f>+PTEP!#REF!</f>
        <v>#REF!</v>
      </c>
      <c r="G4" s="347"/>
      <c r="H4" s="58" t="s">
        <v>195</v>
      </c>
    </row>
    <row r="5" spans="1:8">
      <c r="A5" s="343"/>
      <c r="B5" s="345"/>
      <c r="C5" s="345"/>
      <c r="D5" s="33" t="s">
        <v>214</v>
      </c>
      <c r="E5" s="32" t="s">
        <v>234</v>
      </c>
      <c r="F5" s="34" t="e">
        <f>+PTEP!#REF!</f>
        <v>#REF!</v>
      </c>
      <c r="G5" s="347"/>
      <c r="H5" s="58" t="s">
        <v>239</v>
      </c>
    </row>
    <row r="6" spans="1:8" ht="30.6">
      <c r="A6" s="343"/>
      <c r="B6" s="345"/>
      <c r="C6" s="345"/>
      <c r="D6" s="33" t="s">
        <v>38</v>
      </c>
      <c r="E6" s="32" t="s">
        <v>164</v>
      </c>
      <c r="F6" s="34" t="e">
        <f>+PTEP!#REF!</f>
        <v>#REF!</v>
      </c>
      <c r="G6" s="347"/>
      <c r="H6" s="58" t="s">
        <v>202</v>
      </c>
    </row>
    <row r="7" spans="1:8" ht="20.399999999999999">
      <c r="A7" s="343"/>
      <c r="B7" s="345"/>
      <c r="C7" s="345"/>
      <c r="D7" s="33" t="s">
        <v>191</v>
      </c>
      <c r="E7" s="32" t="s">
        <v>171</v>
      </c>
      <c r="F7" s="34" t="e">
        <f>+PTEP!#REF!</f>
        <v>#REF!</v>
      </c>
      <c r="G7" s="347"/>
      <c r="H7" s="58" t="s">
        <v>272</v>
      </c>
    </row>
    <row r="8" spans="1:8" ht="20.399999999999999">
      <c r="A8" s="343"/>
      <c r="B8" s="345"/>
      <c r="C8" s="345"/>
      <c r="D8" s="33" t="s">
        <v>39</v>
      </c>
      <c r="E8" s="30" t="s">
        <v>180</v>
      </c>
      <c r="F8" s="34" t="e">
        <f>+PTEP!#REF!</f>
        <v>#REF!</v>
      </c>
      <c r="G8" s="347"/>
      <c r="H8" s="58" t="s">
        <v>202</v>
      </c>
    </row>
    <row r="9" spans="1:8">
      <c r="A9" s="343"/>
      <c r="B9" s="345"/>
      <c r="C9" s="345"/>
      <c r="D9" s="33" t="s">
        <v>40</v>
      </c>
      <c r="E9" s="32" t="s">
        <v>172</v>
      </c>
      <c r="F9" s="34" t="e">
        <f>+PTEP!#REF!</f>
        <v>#REF!</v>
      </c>
      <c r="G9" s="347"/>
      <c r="H9" s="58" t="s">
        <v>201</v>
      </c>
    </row>
    <row r="10" spans="1:8" ht="20.399999999999999">
      <c r="A10" s="343"/>
      <c r="B10" s="345"/>
      <c r="C10" s="345"/>
      <c r="D10" s="33" t="s">
        <v>174</v>
      </c>
      <c r="E10" s="32" t="s">
        <v>182</v>
      </c>
      <c r="F10" s="34" t="e">
        <f>+PTEP!#REF!</f>
        <v>#REF!</v>
      </c>
      <c r="G10" s="347"/>
      <c r="H10" s="58" t="s">
        <v>202</v>
      </c>
    </row>
    <row r="11" spans="1:8" ht="20.399999999999999">
      <c r="A11" s="343"/>
      <c r="B11" s="345"/>
      <c r="C11" s="345"/>
      <c r="D11" s="33" t="s">
        <v>175</v>
      </c>
      <c r="E11" s="32" t="s">
        <v>173</v>
      </c>
      <c r="F11" s="34" t="e">
        <f>+PTEP!#REF!</f>
        <v>#REF!</v>
      </c>
      <c r="G11" s="347"/>
      <c r="H11" s="58" t="s">
        <v>201</v>
      </c>
    </row>
    <row r="12" spans="1:8">
      <c r="A12" s="343"/>
      <c r="B12" s="345"/>
      <c r="C12" s="345"/>
      <c r="D12" s="33" t="s">
        <v>176</v>
      </c>
      <c r="E12" s="32" t="s">
        <v>177</v>
      </c>
      <c r="F12" s="34" t="e">
        <f>+PTEP!#REF!</f>
        <v>#REF!</v>
      </c>
      <c r="G12" s="347"/>
      <c r="H12" s="58" t="s">
        <v>201</v>
      </c>
    </row>
    <row r="13" spans="1:8" ht="20.399999999999999">
      <c r="A13" s="343"/>
      <c r="B13" s="345"/>
      <c r="C13" s="345"/>
      <c r="D13" s="33" t="s">
        <v>41</v>
      </c>
      <c r="E13" s="30" t="s">
        <v>299</v>
      </c>
      <c r="F13" s="34" t="e">
        <f>+PTEP!#REF!</f>
        <v>#REF!</v>
      </c>
      <c r="G13" s="347"/>
      <c r="H13" s="58" t="s">
        <v>202</v>
      </c>
    </row>
    <row r="14" spans="1:8" ht="20.399999999999999">
      <c r="A14" s="343"/>
      <c r="B14" s="345"/>
      <c r="C14" s="345"/>
      <c r="D14" s="33" t="s">
        <v>167</v>
      </c>
      <c r="E14" s="32" t="s">
        <v>181</v>
      </c>
      <c r="F14" s="34" t="e">
        <f>+PTEP!#REF!</f>
        <v>#REF!</v>
      </c>
      <c r="G14" s="347"/>
      <c r="H14" s="58" t="s">
        <v>279</v>
      </c>
    </row>
    <row r="15" spans="1:8" ht="20.399999999999999">
      <c r="A15" s="343"/>
      <c r="B15" s="345"/>
      <c r="C15" s="345"/>
      <c r="D15" s="33" t="s">
        <v>42</v>
      </c>
      <c r="E15" s="32" t="s">
        <v>196</v>
      </c>
      <c r="F15" s="34" t="e">
        <f>+PTEP!#REF!</f>
        <v>#REF!</v>
      </c>
      <c r="G15" s="347"/>
      <c r="H15" s="58" t="s">
        <v>199</v>
      </c>
    </row>
    <row r="16" spans="1:8">
      <c r="A16" s="343"/>
      <c r="B16" s="345"/>
      <c r="C16" s="345"/>
      <c r="D16" s="33" t="s">
        <v>43</v>
      </c>
      <c r="E16" s="32" t="s">
        <v>197</v>
      </c>
      <c r="F16" s="34" t="e">
        <f>+PTEP!#REF!</f>
        <v>#REF!</v>
      </c>
      <c r="G16" s="347"/>
      <c r="H16" s="58" t="s">
        <v>199</v>
      </c>
    </row>
    <row r="17" spans="1:8" ht="20.399999999999999">
      <c r="A17" s="343"/>
      <c r="B17" s="345"/>
      <c r="C17" s="345"/>
      <c r="D17" s="33" t="s">
        <v>44</v>
      </c>
      <c r="E17" s="32" t="s">
        <v>243</v>
      </c>
      <c r="F17" s="34" t="e">
        <f>+PTEP!#REF!</f>
        <v>#REF!</v>
      </c>
      <c r="G17" s="347"/>
      <c r="H17" s="58" t="s">
        <v>239</v>
      </c>
    </row>
    <row r="18" spans="1:8" ht="20.399999999999999">
      <c r="A18" s="343"/>
      <c r="B18" s="345"/>
      <c r="C18" s="345"/>
      <c r="D18" s="33" t="s">
        <v>45</v>
      </c>
      <c r="E18" s="32" t="s">
        <v>246</v>
      </c>
      <c r="F18" s="34" t="e">
        <f>+PTEP!#REF!</f>
        <v>#REF!</v>
      </c>
      <c r="G18" s="347"/>
      <c r="H18" s="58" t="s">
        <v>239</v>
      </c>
    </row>
    <row r="19" spans="1:8" ht="20.399999999999999">
      <c r="A19" s="343"/>
      <c r="B19" s="345"/>
      <c r="C19" s="345"/>
      <c r="D19" s="33" t="s">
        <v>198</v>
      </c>
      <c r="E19" s="30" t="s">
        <v>296</v>
      </c>
      <c r="F19" s="34" t="e">
        <f>+PTEP!#REF!</f>
        <v>#REF!</v>
      </c>
      <c r="G19" s="347"/>
      <c r="H19" s="58" t="s">
        <v>279</v>
      </c>
    </row>
    <row r="20" spans="1:8" ht="20.399999999999999">
      <c r="A20" s="343"/>
      <c r="B20" s="345"/>
      <c r="C20" s="345"/>
      <c r="D20" s="33" t="s">
        <v>242</v>
      </c>
      <c r="E20" s="32" t="s">
        <v>208</v>
      </c>
      <c r="F20" s="34" t="e">
        <f>+PTEP!#REF!</f>
        <v>#REF!</v>
      </c>
      <c r="G20" s="347"/>
      <c r="H20" s="58" t="s">
        <v>200</v>
      </c>
    </row>
    <row r="21" spans="1:8" ht="30.6">
      <c r="A21" s="343"/>
      <c r="B21" s="345"/>
      <c r="C21" s="345"/>
      <c r="D21" s="33" t="s">
        <v>245</v>
      </c>
      <c r="E21" s="32" t="s">
        <v>21</v>
      </c>
      <c r="F21" s="34" t="e">
        <f>+PTEP!#REF!</f>
        <v>#REF!</v>
      </c>
      <c r="G21" s="347"/>
      <c r="H21" s="58" t="s">
        <v>240</v>
      </c>
    </row>
    <row r="22" spans="1:8" ht="30.6">
      <c r="A22" s="342" t="s">
        <v>330</v>
      </c>
      <c r="B22" s="344" t="s">
        <v>25</v>
      </c>
      <c r="C22" s="344">
        <v>10</v>
      </c>
      <c r="D22" s="35" t="s">
        <v>37</v>
      </c>
      <c r="E22" s="36" t="s">
        <v>168</v>
      </c>
      <c r="F22" s="34" t="e">
        <f>+PTEP!#REF!</f>
        <v>#REF!</v>
      </c>
      <c r="G22" s="346" t="e">
        <f>+AVERAGE(F22:F31)</f>
        <v>#REF!</v>
      </c>
      <c r="H22" s="59" t="s">
        <v>279</v>
      </c>
    </row>
    <row r="23" spans="1:8" ht="20.399999999999999">
      <c r="A23" s="343"/>
      <c r="B23" s="345"/>
      <c r="C23" s="345"/>
      <c r="D23" s="35" t="s">
        <v>54</v>
      </c>
      <c r="E23" s="36" t="s">
        <v>32</v>
      </c>
      <c r="F23" s="34" t="e">
        <f>+PTEP!#REF!</f>
        <v>#REF!</v>
      </c>
      <c r="G23" s="347"/>
      <c r="H23" s="59" t="s">
        <v>282</v>
      </c>
    </row>
    <row r="24" spans="1:8" ht="20.399999999999999">
      <c r="A24" s="343"/>
      <c r="B24" s="345"/>
      <c r="C24" s="345"/>
      <c r="D24" s="35" t="s">
        <v>56</v>
      </c>
      <c r="E24" s="36" t="s">
        <v>169</v>
      </c>
      <c r="F24" s="34" t="e">
        <f>+PTEP!#REF!</f>
        <v>#REF!</v>
      </c>
      <c r="G24" s="347"/>
      <c r="H24" s="59" t="s">
        <v>282</v>
      </c>
    </row>
    <row r="25" spans="1:8" ht="20.399999999999999">
      <c r="A25" s="343"/>
      <c r="B25" s="345"/>
      <c r="C25" s="345"/>
      <c r="D25" s="35" t="s">
        <v>55</v>
      </c>
      <c r="E25" s="36" t="s">
        <v>47</v>
      </c>
      <c r="F25" s="34" t="e">
        <f>+PTEP!#REF!</f>
        <v>#REF!</v>
      </c>
      <c r="G25" s="347"/>
      <c r="H25" s="59" t="s">
        <v>281</v>
      </c>
    </row>
    <row r="26" spans="1:8" ht="20.399999999999999">
      <c r="A26" s="343"/>
      <c r="B26" s="345"/>
      <c r="C26" s="345"/>
      <c r="D26" s="35" t="s">
        <v>57</v>
      </c>
      <c r="E26" s="36" t="s">
        <v>63</v>
      </c>
      <c r="F26" s="34" t="e">
        <f>+PTEP!#REF!</f>
        <v>#REF!</v>
      </c>
      <c r="G26" s="347"/>
      <c r="H26" s="59" t="s">
        <v>281</v>
      </c>
    </row>
    <row r="27" spans="1:8" ht="20.399999999999999">
      <c r="A27" s="343"/>
      <c r="B27" s="345"/>
      <c r="C27" s="345"/>
      <c r="D27" s="35" t="s">
        <v>58</v>
      </c>
      <c r="E27" s="36" t="s">
        <v>48</v>
      </c>
      <c r="F27" s="34" t="e">
        <f>+PTEP!#REF!</f>
        <v>#REF!</v>
      </c>
      <c r="G27" s="347"/>
      <c r="H27" s="59" t="s">
        <v>281</v>
      </c>
    </row>
    <row r="28" spans="1:8" ht="20.399999999999999">
      <c r="A28" s="343"/>
      <c r="B28" s="345"/>
      <c r="C28" s="345"/>
      <c r="D28" s="35" t="s">
        <v>59</v>
      </c>
      <c r="E28" s="36" t="s">
        <v>49</v>
      </c>
      <c r="F28" s="34" t="e">
        <f>+PTEP!#REF!</f>
        <v>#REF!</v>
      </c>
      <c r="G28" s="347"/>
      <c r="H28" s="59" t="s">
        <v>272</v>
      </c>
    </row>
    <row r="29" spans="1:8" ht="30.6">
      <c r="A29" s="343"/>
      <c r="B29" s="345"/>
      <c r="C29" s="345"/>
      <c r="D29" s="35" t="s">
        <v>60</v>
      </c>
      <c r="E29" s="36" t="s">
        <v>52</v>
      </c>
      <c r="F29" s="34" t="e">
        <f>+PTEP!#REF!</f>
        <v>#REF!</v>
      </c>
      <c r="G29" s="347"/>
      <c r="H29" s="59" t="s">
        <v>297</v>
      </c>
    </row>
    <row r="30" spans="1:8" ht="20.399999999999999">
      <c r="A30" s="343"/>
      <c r="B30" s="345"/>
      <c r="C30" s="345"/>
      <c r="D30" s="35" t="s">
        <v>61</v>
      </c>
      <c r="E30" s="36" t="s">
        <v>53</v>
      </c>
      <c r="F30" s="34" t="e">
        <f>+PTEP!#REF!</f>
        <v>#REF!</v>
      </c>
      <c r="G30" s="347"/>
      <c r="H30" s="59" t="s">
        <v>287</v>
      </c>
    </row>
    <row r="31" spans="1:8" ht="20.399999999999999">
      <c r="A31" s="343"/>
      <c r="B31" s="345"/>
      <c r="C31" s="345"/>
      <c r="D31" s="35" t="s">
        <v>62</v>
      </c>
      <c r="E31" s="36" t="s">
        <v>298</v>
      </c>
      <c r="F31" s="34" t="e">
        <f>+PTEP!#REF!</f>
        <v>#REF!</v>
      </c>
      <c r="G31" s="347"/>
      <c r="H31" s="59" t="s">
        <v>287</v>
      </c>
    </row>
    <row r="32" spans="1:8">
      <c r="A32" s="342" t="s">
        <v>331</v>
      </c>
      <c r="B32" s="344" t="s">
        <v>64</v>
      </c>
      <c r="C32" s="344">
        <v>6</v>
      </c>
      <c r="D32" s="37" t="s">
        <v>89</v>
      </c>
      <c r="E32" s="38" t="s">
        <v>71</v>
      </c>
      <c r="F32" s="34" t="e">
        <f>+PTEP!#REF!</f>
        <v>#REF!</v>
      </c>
      <c r="G32" s="346" t="e">
        <f>+AVERAGE(F32:F37)</f>
        <v>#REF!</v>
      </c>
      <c r="H32" s="60" t="s">
        <v>272</v>
      </c>
    </row>
    <row r="33" spans="1:10" ht="20.399999999999999">
      <c r="A33" s="343"/>
      <c r="B33" s="345"/>
      <c r="C33" s="345"/>
      <c r="D33" s="37" t="s">
        <v>90</v>
      </c>
      <c r="E33" s="38" t="s">
        <v>74</v>
      </c>
      <c r="F33" s="34" t="e">
        <f>+PTEP!#REF!</f>
        <v>#REF!</v>
      </c>
      <c r="G33" s="346"/>
      <c r="H33" s="60" t="s">
        <v>272</v>
      </c>
    </row>
    <row r="34" spans="1:10" ht="20.399999999999999">
      <c r="A34" s="343"/>
      <c r="B34" s="345"/>
      <c r="C34" s="345"/>
      <c r="D34" s="37" t="s">
        <v>91</v>
      </c>
      <c r="E34" s="38" t="s">
        <v>76</v>
      </c>
      <c r="F34" s="34" t="e">
        <f>+PTEP!#REF!</f>
        <v>#REF!</v>
      </c>
      <c r="G34" s="346"/>
      <c r="H34" s="60" t="s">
        <v>272</v>
      </c>
    </row>
    <row r="35" spans="1:10" ht="30.6">
      <c r="A35" s="343"/>
      <c r="B35" s="345"/>
      <c r="C35" s="345"/>
      <c r="D35" s="37" t="s">
        <v>92</v>
      </c>
      <c r="E35" s="38" t="s">
        <v>79</v>
      </c>
      <c r="F35" s="34" t="e">
        <f>+PTEP!#REF!</f>
        <v>#REF!</v>
      </c>
      <c r="G35" s="346"/>
      <c r="H35" s="60" t="s">
        <v>272</v>
      </c>
    </row>
    <row r="36" spans="1:10" ht="20.399999999999999">
      <c r="A36" s="343"/>
      <c r="B36" s="345"/>
      <c r="C36" s="345"/>
      <c r="D36" s="37" t="s">
        <v>93</v>
      </c>
      <c r="E36" s="38" t="s">
        <v>82</v>
      </c>
      <c r="F36" s="34" t="e">
        <f>+PTEP!#REF!</f>
        <v>#REF!</v>
      </c>
      <c r="G36" s="346"/>
      <c r="H36" s="60" t="s">
        <v>272</v>
      </c>
    </row>
    <row r="37" spans="1:10">
      <c r="A37" s="343"/>
      <c r="B37" s="345"/>
      <c r="C37" s="345"/>
      <c r="D37" s="37" t="s">
        <v>94</v>
      </c>
      <c r="E37" s="38" t="s">
        <v>85</v>
      </c>
      <c r="F37" s="34" t="e">
        <f>+PTEP!#REF!</f>
        <v>#REF!</v>
      </c>
      <c r="G37" s="346"/>
      <c r="H37" s="60" t="s">
        <v>272</v>
      </c>
    </row>
    <row r="38" spans="1:10">
      <c r="A38" s="348" t="s">
        <v>334</v>
      </c>
      <c r="B38" s="337" t="s">
        <v>95</v>
      </c>
      <c r="C38" s="337">
        <v>2</v>
      </c>
      <c r="D38" s="39" t="s">
        <v>116</v>
      </c>
      <c r="E38" s="40" t="s">
        <v>178</v>
      </c>
      <c r="F38" s="34" t="e">
        <f>+PTEP!#REF!</f>
        <v>#REF!</v>
      </c>
      <c r="G38" s="346" t="e">
        <f>+AVERAGE(F38:F39)</f>
        <v>#REF!</v>
      </c>
      <c r="H38" s="41" t="s">
        <v>272</v>
      </c>
    </row>
    <row r="39" spans="1:10" ht="20.399999999999999">
      <c r="A39" s="349"/>
      <c r="B39" s="338"/>
      <c r="C39" s="338"/>
      <c r="D39" s="39" t="s">
        <v>247</v>
      </c>
      <c r="E39" s="40" t="s">
        <v>248</v>
      </c>
      <c r="F39" s="34" t="e">
        <f>+PTEP!#REF!</f>
        <v>#REF!</v>
      </c>
      <c r="G39" s="347"/>
      <c r="H39" s="41" t="s">
        <v>239</v>
      </c>
    </row>
    <row r="40" spans="1:10" ht="20.399999999999999">
      <c r="A40" s="348" t="s">
        <v>337</v>
      </c>
      <c r="B40" s="337" t="s">
        <v>97</v>
      </c>
      <c r="C40" s="337">
        <v>4</v>
      </c>
      <c r="D40" s="42" t="s">
        <v>117</v>
      </c>
      <c r="E40" s="43" t="s">
        <v>166</v>
      </c>
      <c r="F40" s="34" t="e">
        <f>+PTEP!#REF!</f>
        <v>#REF!</v>
      </c>
      <c r="G40" s="346" t="e">
        <f>+AVERAGE(F40:F43)</f>
        <v>#REF!</v>
      </c>
      <c r="H40" s="61" t="s">
        <v>202</v>
      </c>
      <c r="J40" s="26"/>
    </row>
    <row r="41" spans="1:10" ht="30.6">
      <c r="A41" s="349"/>
      <c r="B41" s="338"/>
      <c r="C41" s="338"/>
      <c r="D41" s="42" t="s">
        <v>119</v>
      </c>
      <c r="E41" s="43" t="s">
        <v>318</v>
      </c>
      <c r="F41" s="34" t="e">
        <f>+PTEP!#REF!</f>
        <v>#REF!</v>
      </c>
      <c r="G41" s="346"/>
      <c r="H41" s="61" t="s">
        <v>279</v>
      </c>
    </row>
    <row r="42" spans="1:10" ht="20.399999999999999">
      <c r="A42" s="349"/>
      <c r="B42" s="338"/>
      <c r="C42" s="338"/>
      <c r="D42" s="42" t="s">
        <v>319</v>
      </c>
      <c r="E42" s="44" t="s">
        <v>293</v>
      </c>
      <c r="F42" s="34" t="e">
        <f>+PTEP!#REF!</f>
        <v>#REF!</v>
      </c>
      <c r="G42" s="346"/>
      <c r="H42" s="61" t="s">
        <v>202</v>
      </c>
    </row>
    <row r="43" spans="1:10" ht="20.399999999999999">
      <c r="A43" s="349"/>
      <c r="B43" s="338"/>
      <c r="C43" s="338"/>
      <c r="D43" s="42" t="s">
        <v>320</v>
      </c>
      <c r="E43" s="44" t="s">
        <v>264</v>
      </c>
      <c r="F43" s="34" t="e">
        <f>+PTEP!#REF!</f>
        <v>#REF!</v>
      </c>
      <c r="G43" s="346"/>
      <c r="H43" s="61" t="s">
        <v>202</v>
      </c>
    </row>
    <row r="44" spans="1:10" ht="30.6">
      <c r="A44" s="348" t="s">
        <v>340</v>
      </c>
      <c r="B44" s="337" t="s">
        <v>98</v>
      </c>
      <c r="C44" s="337">
        <v>3</v>
      </c>
      <c r="D44" s="45" t="s">
        <v>120</v>
      </c>
      <c r="E44" s="46" t="s">
        <v>257</v>
      </c>
      <c r="F44" s="34" t="e">
        <f>+PTEP!#REF!</f>
        <v>#REF!</v>
      </c>
      <c r="G44" s="351" t="e">
        <f>+AVERAGE(F44:F46)</f>
        <v>#REF!</v>
      </c>
      <c r="H44" s="47" t="s">
        <v>232</v>
      </c>
    </row>
    <row r="45" spans="1:10">
      <c r="A45" s="349"/>
      <c r="B45" s="338"/>
      <c r="C45" s="338"/>
      <c r="D45" s="45" t="s">
        <v>121</v>
      </c>
      <c r="E45" s="46" t="s">
        <v>231</v>
      </c>
      <c r="F45" s="34" t="e">
        <f>+PTEP!#REF!</f>
        <v>#REF!</v>
      </c>
      <c r="G45" s="352"/>
      <c r="H45" s="47" t="s">
        <v>263</v>
      </c>
    </row>
    <row r="46" spans="1:10" ht="20.399999999999999">
      <c r="A46" s="349"/>
      <c r="B46" s="338"/>
      <c r="C46" s="338"/>
      <c r="D46" s="45" t="s">
        <v>122</v>
      </c>
      <c r="E46" s="46" t="s">
        <v>258</v>
      </c>
      <c r="F46" s="34" t="e">
        <f>+PTEP!#REF!</f>
        <v>#REF!</v>
      </c>
      <c r="G46" s="353"/>
      <c r="H46" s="47" t="s">
        <v>263</v>
      </c>
    </row>
    <row r="47" spans="1:10" ht="20.399999999999999">
      <c r="A47" s="348" t="s">
        <v>340</v>
      </c>
      <c r="B47" s="337" t="s">
        <v>102</v>
      </c>
      <c r="C47" s="337">
        <v>8</v>
      </c>
      <c r="D47" s="48" t="s">
        <v>123</v>
      </c>
      <c r="E47" s="49" t="s">
        <v>300</v>
      </c>
      <c r="F47" s="34" t="e">
        <f>+PTEP!#REF!</f>
        <v>#REF!</v>
      </c>
      <c r="G47" s="351" t="e">
        <f>+AVERAGE(F47:F54)</f>
        <v>#REF!</v>
      </c>
      <c r="H47" s="62" t="s">
        <v>301</v>
      </c>
    </row>
    <row r="48" spans="1:10" ht="20.399999999999999">
      <c r="A48" s="349"/>
      <c r="B48" s="338"/>
      <c r="C48" s="338"/>
      <c r="D48" s="48" t="s">
        <v>124</v>
      </c>
      <c r="E48" s="49" t="s">
        <v>302</v>
      </c>
      <c r="F48" s="34" t="e">
        <f>+PTEP!#REF!</f>
        <v>#REF!</v>
      </c>
      <c r="G48" s="352"/>
      <c r="H48" s="62" t="s">
        <v>304</v>
      </c>
    </row>
    <row r="49" spans="1:8" ht="20.399999999999999">
      <c r="A49" s="349"/>
      <c r="B49" s="338"/>
      <c r="C49" s="338"/>
      <c r="D49" s="48" t="s">
        <v>305</v>
      </c>
      <c r="E49" s="49" t="s">
        <v>110</v>
      </c>
      <c r="F49" s="34" t="e">
        <f>+PTEP!#REF!</f>
        <v>#REF!</v>
      </c>
      <c r="G49" s="352"/>
      <c r="H49" s="62" t="s">
        <v>306</v>
      </c>
    </row>
    <row r="50" spans="1:8" ht="30.6">
      <c r="A50" s="349"/>
      <c r="B50" s="338"/>
      <c r="C50" s="338"/>
      <c r="D50" s="48" t="s">
        <v>125</v>
      </c>
      <c r="E50" s="49" t="s">
        <v>163</v>
      </c>
      <c r="F50" s="34" t="e">
        <f>+PTEP!#REF!</f>
        <v>#REF!</v>
      </c>
      <c r="G50" s="352"/>
      <c r="H50" s="62" t="s">
        <v>307</v>
      </c>
    </row>
    <row r="51" spans="1:8" ht="20.399999999999999">
      <c r="A51" s="349"/>
      <c r="B51" s="338"/>
      <c r="C51" s="338"/>
      <c r="D51" s="48" t="s">
        <v>126</v>
      </c>
      <c r="E51" s="50" t="s">
        <v>308</v>
      </c>
      <c r="F51" s="34" t="e">
        <f>+PTEP!#REF!</f>
        <v>#REF!</v>
      </c>
      <c r="G51" s="352"/>
      <c r="H51" s="62" t="s">
        <v>311</v>
      </c>
    </row>
    <row r="52" spans="1:8" ht="30.6">
      <c r="A52" s="349"/>
      <c r="B52" s="338"/>
      <c r="C52" s="338"/>
      <c r="D52" s="48" t="s">
        <v>127</v>
      </c>
      <c r="E52" s="49" t="s">
        <v>322</v>
      </c>
      <c r="F52" s="34" t="e">
        <f>+PTEP!#REF!</f>
        <v>#REF!</v>
      </c>
      <c r="G52" s="352"/>
      <c r="H52" s="62" t="s">
        <v>321</v>
      </c>
    </row>
    <row r="53" spans="1:8" ht="30.6">
      <c r="A53" s="349"/>
      <c r="B53" s="338"/>
      <c r="C53" s="338"/>
      <c r="D53" s="48" t="s">
        <v>157</v>
      </c>
      <c r="E53" s="49" t="s">
        <v>152</v>
      </c>
      <c r="F53" s="34" t="e">
        <f>+PTEP!#REF!</f>
        <v>#REF!</v>
      </c>
      <c r="G53" s="352"/>
      <c r="H53" s="62" t="s">
        <v>201</v>
      </c>
    </row>
    <row r="54" spans="1:8" ht="51">
      <c r="A54" s="349"/>
      <c r="B54" s="338"/>
      <c r="C54" s="338"/>
      <c r="D54" s="48" t="s">
        <v>313</v>
      </c>
      <c r="E54" s="49" t="s">
        <v>314</v>
      </c>
      <c r="F54" s="34" t="e">
        <f>+PTEP!#REF!</f>
        <v>#REF!</v>
      </c>
      <c r="G54" s="353"/>
      <c r="H54" s="62" t="s">
        <v>315</v>
      </c>
    </row>
    <row r="55" spans="1:8">
      <c r="A55" s="348" t="s">
        <v>369</v>
      </c>
      <c r="B55" s="337" t="s">
        <v>105</v>
      </c>
      <c r="C55" s="337">
        <v>6</v>
      </c>
      <c r="D55" s="52" t="s">
        <v>128</v>
      </c>
      <c r="E55" s="53" t="s">
        <v>145</v>
      </c>
      <c r="F55" s="51" t="e">
        <f>+PTEP!#REF!</f>
        <v>#REF!</v>
      </c>
      <c r="G55" s="339" t="e">
        <f>+AVERAGE(F55:F60)</f>
        <v>#REF!</v>
      </c>
      <c r="H55" s="53" t="s">
        <v>222</v>
      </c>
    </row>
    <row r="56" spans="1:8" ht="20.399999999999999">
      <c r="A56" s="349"/>
      <c r="B56" s="338"/>
      <c r="C56" s="338"/>
      <c r="D56" s="52" t="s">
        <v>156</v>
      </c>
      <c r="E56" s="53" t="s">
        <v>149</v>
      </c>
      <c r="F56" s="51" t="e">
        <f>+PTEP!#REF!</f>
        <v>#REF!</v>
      </c>
      <c r="G56" s="340"/>
      <c r="H56" s="53" t="s">
        <v>222</v>
      </c>
    </row>
    <row r="57" spans="1:8" ht="20.399999999999999">
      <c r="A57" s="349"/>
      <c r="B57" s="338"/>
      <c r="C57" s="338"/>
      <c r="D57" s="52" t="s">
        <v>129</v>
      </c>
      <c r="E57" s="53" t="s">
        <v>179</v>
      </c>
      <c r="F57" s="51" t="e">
        <f>+PTEP!#REF!</f>
        <v>#REF!</v>
      </c>
      <c r="G57" s="340"/>
      <c r="H57" s="53" t="s">
        <v>222</v>
      </c>
    </row>
    <row r="58" spans="1:8">
      <c r="A58" s="349"/>
      <c r="B58" s="338"/>
      <c r="C58" s="338"/>
      <c r="D58" s="52" t="s">
        <v>130</v>
      </c>
      <c r="E58" s="53" t="s">
        <v>158</v>
      </c>
      <c r="F58" s="51" t="e">
        <f>+PTEP!#REF!</f>
        <v>#REF!</v>
      </c>
      <c r="G58" s="340"/>
      <c r="H58" s="53" t="s">
        <v>222</v>
      </c>
    </row>
    <row r="59" spans="1:8" ht="20.399999999999999">
      <c r="A59" s="349"/>
      <c r="B59" s="338"/>
      <c r="C59" s="338"/>
      <c r="D59" s="52" t="s">
        <v>131</v>
      </c>
      <c r="E59" s="53" t="s">
        <v>161</v>
      </c>
      <c r="F59" s="51" t="e">
        <f>+PTEP!#REF!</f>
        <v>#REF!</v>
      </c>
      <c r="G59" s="340"/>
      <c r="H59" s="53" t="s">
        <v>222</v>
      </c>
    </row>
    <row r="60" spans="1:8" ht="30.6">
      <c r="A60" s="349"/>
      <c r="B60" s="338"/>
      <c r="C60" s="338"/>
      <c r="D60" s="52" t="s">
        <v>132</v>
      </c>
      <c r="E60" s="54" t="s">
        <v>253</v>
      </c>
      <c r="F60" s="51" t="e">
        <f>+PTEP!#REF!</f>
        <v>#REF!</v>
      </c>
      <c r="G60" s="341"/>
      <c r="H60" s="55" t="s">
        <v>239</v>
      </c>
    </row>
    <row r="61" spans="1:8" ht="20.399999999999999">
      <c r="A61" s="348" t="s">
        <v>368</v>
      </c>
      <c r="B61" s="337" t="s">
        <v>133</v>
      </c>
      <c r="C61" s="337">
        <v>3</v>
      </c>
      <c r="D61" s="56" t="s">
        <v>137</v>
      </c>
      <c r="E61" s="57" t="s">
        <v>228</v>
      </c>
      <c r="F61" s="51" t="e">
        <f>+PTEP!#REF!</f>
        <v>#REF!</v>
      </c>
      <c r="G61" s="339" t="e">
        <f>+AVERAGE(F61:F63)</f>
        <v>#REF!</v>
      </c>
      <c r="H61" s="57" t="s">
        <v>222</v>
      </c>
    </row>
    <row r="62" spans="1:8" ht="20.399999999999999">
      <c r="A62" s="349"/>
      <c r="B62" s="338"/>
      <c r="C62" s="338"/>
      <c r="D62" s="56" t="s">
        <v>138</v>
      </c>
      <c r="E62" s="57" t="s">
        <v>229</v>
      </c>
      <c r="F62" s="51" t="e">
        <f>+PTEP!#REF!</f>
        <v>#REF!</v>
      </c>
      <c r="G62" s="340"/>
      <c r="H62" s="57" t="s">
        <v>222</v>
      </c>
    </row>
    <row r="63" spans="1:8" ht="20.399999999999999">
      <c r="A63" s="349"/>
      <c r="B63" s="338"/>
      <c r="C63" s="338"/>
      <c r="D63" s="56" t="s">
        <v>139</v>
      </c>
      <c r="E63" s="57" t="s">
        <v>230</v>
      </c>
      <c r="F63" s="51" t="e">
        <f>+PTEP!#REF!</f>
        <v>#REF!</v>
      </c>
      <c r="G63" s="341"/>
      <c r="H63" s="57" t="s">
        <v>222</v>
      </c>
    </row>
    <row r="64" spans="1:8">
      <c r="A64" s="350" t="s">
        <v>367</v>
      </c>
      <c r="B64" s="350"/>
      <c r="C64" s="13">
        <f>SUM(C2:C63)</f>
        <v>62</v>
      </c>
      <c r="D64" s="13"/>
      <c r="E64" s="13"/>
      <c r="F64" s="27" t="e">
        <f>+AVERAGE(F2:F63)</f>
        <v>#REF!</v>
      </c>
      <c r="G64" s="27" t="e">
        <f>+AVERAGE(G2:G63)</f>
        <v>#REF!</v>
      </c>
      <c r="H64" s="28"/>
    </row>
  </sheetData>
  <mergeCells count="37">
    <mergeCell ref="A64:B64"/>
    <mergeCell ref="A40:A43"/>
    <mergeCell ref="B40:B43"/>
    <mergeCell ref="C40:C43"/>
    <mergeCell ref="G40:G43"/>
    <mergeCell ref="A47:A54"/>
    <mergeCell ref="B47:B54"/>
    <mergeCell ref="A44:A46"/>
    <mergeCell ref="B44:B46"/>
    <mergeCell ref="G44:G46"/>
    <mergeCell ref="C44:C46"/>
    <mergeCell ref="C47:C54"/>
    <mergeCell ref="G47:G54"/>
    <mergeCell ref="A55:A60"/>
    <mergeCell ref="B55:B60"/>
    <mergeCell ref="A61:A63"/>
    <mergeCell ref="A32:A37"/>
    <mergeCell ref="B32:B37"/>
    <mergeCell ref="C32:C37"/>
    <mergeCell ref="G32:G37"/>
    <mergeCell ref="A38:A39"/>
    <mergeCell ref="B38:B39"/>
    <mergeCell ref="C38:C39"/>
    <mergeCell ref="G38:G39"/>
    <mergeCell ref="A2:A21"/>
    <mergeCell ref="B2:B21"/>
    <mergeCell ref="C2:C21"/>
    <mergeCell ref="G2:G21"/>
    <mergeCell ref="A22:A31"/>
    <mergeCell ref="B22:B31"/>
    <mergeCell ref="C22:C31"/>
    <mergeCell ref="G22:G31"/>
    <mergeCell ref="B61:B63"/>
    <mergeCell ref="G55:G60"/>
    <mergeCell ref="G61:G63"/>
    <mergeCell ref="C55:C60"/>
    <mergeCell ref="C61:C6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3634-0F07-4825-8511-5F33520DBCDB}">
  <dimension ref="A1:AF68"/>
  <sheetViews>
    <sheetView tabSelected="1" topLeftCell="N5" zoomScale="60" zoomScaleNormal="60" workbookViewId="0">
      <selection activeCell="N7" sqref="N7"/>
    </sheetView>
  </sheetViews>
  <sheetFormatPr baseColWidth="10" defaultColWidth="11.44140625" defaultRowHeight="13.8"/>
  <cols>
    <col min="1" max="1" width="39.109375" style="4" customWidth="1"/>
    <col min="2" max="2" width="18.109375" style="4" customWidth="1"/>
    <col min="3" max="3" width="24.5546875" style="2" customWidth="1"/>
    <col min="4" max="4" width="21.5546875" style="5" bestFit="1" customWidth="1"/>
    <col min="5" max="5" width="7.5546875" style="6" customWidth="1"/>
    <col min="6" max="6" width="35.6640625" style="98" customWidth="1"/>
    <col min="7" max="7" width="21.44140625" style="98" customWidth="1"/>
    <col min="8" max="8" width="15.33203125" style="98" customWidth="1"/>
    <col min="9" max="9" width="20.109375" style="6" customWidth="1"/>
    <col min="10" max="10" width="29.33203125" style="98" customWidth="1"/>
    <col min="11" max="11" width="18.109375" style="98" customWidth="1"/>
    <col min="12" max="12" width="6" style="6" customWidth="1"/>
    <col min="13" max="13" width="5.44140625" style="6" customWidth="1"/>
    <col min="14" max="14" width="6.44140625" style="6" customWidth="1"/>
    <col min="15" max="15" width="54.6640625" style="5" customWidth="1"/>
    <col min="16" max="16" width="18.6640625" style="5" customWidth="1"/>
    <col min="17" max="17" width="23.33203125" style="5" customWidth="1"/>
    <col min="18" max="18" width="58.44140625" style="5" customWidth="1"/>
    <col min="19" max="19" width="50.88671875" style="5" customWidth="1"/>
    <col min="20" max="20" width="20.5546875" style="5" customWidth="1"/>
    <col min="21" max="21" width="18.33203125" style="5" customWidth="1"/>
    <col min="22" max="22" width="135.33203125" style="5" customWidth="1"/>
    <col min="23" max="23" width="13" style="242" customWidth="1"/>
    <col min="24" max="24" width="39.21875" style="5" customWidth="1"/>
    <col min="25" max="26" width="32.5546875" style="5" customWidth="1"/>
    <col min="27" max="27" width="63.5546875" style="5" customWidth="1"/>
    <col min="28" max="28" width="51.44140625" style="5" customWidth="1"/>
    <col min="29" max="29" width="30.33203125" style="5" customWidth="1"/>
    <col min="30" max="30" width="22.6640625" style="5" customWidth="1"/>
    <col min="31" max="31" width="51.5546875" style="5" customWidth="1"/>
    <col min="32" max="32" width="40.44140625" style="5" customWidth="1"/>
    <col min="33" max="16384" width="11.44140625" style="5"/>
  </cols>
  <sheetData>
    <row r="1" spans="1:32" ht="13.2">
      <c r="A1" s="379"/>
      <c r="B1" s="379"/>
      <c r="C1" s="372" t="s">
        <v>540</v>
      </c>
      <c r="D1" s="372"/>
      <c r="E1" s="372"/>
      <c r="F1" s="372"/>
      <c r="G1" s="372"/>
      <c r="H1" s="372"/>
      <c r="I1" s="372"/>
      <c r="J1" s="372"/>
      <c r="K1" s="372"/>
      <c r="L1" s="372"/>
      <c r="M1" s="372"/>
      <c r="N1" s="372"/>
    </row>
    <row r="2" spans="1:32" ht="66.75" customHeight="1">
      <c r="A2" s="379"/>
      <c r="B2" s="379"/>
      <c r="C2" s="372"/>
      <c r="D2" s="372"/>
      <c r="E2" s="372"/>
      <c r="F2" s="372"/>
      <c r="G2" s="372"/>
      <c r="H2" s="372"/>
      <c r="I2" s="372"/>
      <c r="J2" s="372"/>
      <c r="K2" s="372"/>
      <c r="L2" s="372"/>
      <c r="M2" s="372"/>
      <c r="N2" s="372"/>
    </row>
    <row r="3" spans="1:32" s="3" customFormat="1" ht="189" customHeight="1">
      <c r="A3" s="377" t="s">
        <v>323</v>
      </c>
      <c r="B3" s="377"/>
      <c r="C3" s="377"/>
      <c r="D3" s="377"/>
      <c r="E3" s="377"/>
      <c r="F3" s="377"/>
      <c r="G3" s="377"/>
      <c r="H3" s="377"/>
      <c r="I3" s="377"/>
      <c r="J3" s="377"/>
      <c r="K3" s="377"/>
      <c r="L3" s="377"/>
      <c r="M3" s="377"/>
      <c r="N3" s="377"/>
      <c r="W3" s="243"/>
    </row>
    <row r="4" spans="1:32" s="3" customFormat="1" ht="68.25" customHeight="1" thickBot="1">
      <c r="A4" s="378" t="s">
        <v>386</v>
      </c>
      <c r="B4" s="378"/>
      <c r="C4" s="378"/>
      <c r="D4" s="378"/>
      <c r="E4" s="378"/>
      <c r="F4" s="378"/>
      <c r="G4" s="378"/>
      <c r="H4" s="378"/>
      <c r="I4" s="378"/>
      <c r="J4" s="378"/>
      <c r="K4" s="378"/>
      <c r="L4" s="378"/>
      <c r="M4" s="378"/>
      <c r="N4" s="378"/>
      <c r="W4" s="243"/>
    </row>
    <row r="5" spans="1:32" ht="75" customHeight="1" thickBot="1">
      <c r="A5" s="373"/>
      <c r="B5" s="373"/>
      <c r="C5" s="373"/>
      <c r="D5" s="373"/>
      <c r="E5" s="373"/>
      <c r="F5" s="373"/>
      <c r="G5" s="373"/>
      <c r="H5" s="373"/>
      <c r="I5" s="373"/>
      <c r="J5" s="373"/>
      <c r="K5" s="373"/>
      <c r="L5" s="373"/>
      <c r="M5" s="373"/>
      <c r="N5" s="374"/>
      <c r="O5" s="363" t="s">
        <v>547</v>
      </c>
      <c r="P5" s="364"/>
      <c r="Q5" s="365"/>
      <c r="R5" s="354" t="s">
        <v>548</v>
      </c>
      <c r="S5" s="355"/>
      <c r="T5" s="356"/>
      <c r="U5" s="357" t="s">
        <v>549</v>
      </c>
      <c r="V5" s="358"/>
      <c r="W5" s="359"/>
      <c r="X5" s="363" t="s">
        <v>804</v>
      </c>
      <c r="Y5" s="364"/>
      <c r="Z5" s="365"/>
      <c r="AA5" s="354" t="s">
        <v>805</v>
      </c>
      <c r="AB5" s="355"/>
      <c r="AC5" s="356"/>
      <c r="AD5" s="357" t="s">
        <v>806</v>
      </c>
      <c r="AE5" s="358"/>
      <c r="AF5" s="359"/>
    </row>
    <row r="6" spans="1:32" s="1" customFormat="1" ht="55.5" customHeight="1" thickBot="1">
      <c r="A6" s="101" t="s">
        <v>26</v>
      </c>
      <c r="B6" s="101" t="s">
        <v>27</v>
      </c>
      <c r="C6" s="101" t="s">
        <v>23</v>
      </c>
      <c r="D6" s="101" t="s">
        <v>24</v>
      </c>
      <c r="E6" s="101" t="s">
        <v>6</v>
      </c>
      <c r="F6" s="101" t="s">
        <v>0</v>
      </c>
      <c r="G6" s="101" t="s">
        <v>1</v>
      </c>
      <c r="H6" s="101" t="s">
        <v>2</v>
      </c>
      <c r="I6" s="101" t="s">
        <v>3</v>
      </c>
      <c r="J6" s="101" t="s">
        <v>4</v>
      </c>
      <c r="K6" s="101" t="s">
        <v>484</v>
      </c>
      <c r="L6" s="375" t="s">
        <v>495</v>
      </c>
      <c r="M6" s="375"/>
      <c r="N6" s="376"/>
      <c r="O6" s="181" t="s">
        <v>541</v>
      </c>
      <c r="P6" s="182" t="s">
        <v>542</v>
      </c>
      <c r="Q6" s="183" t="s">
        <v>543</v>
      </c>
      <c r="R6" s="184" t="s">
        <v>544</v>
      </c>
      <c r="S6" s="185" t="s">
        <v>543</v>
      </c>
      <c r="T6" s="186" t="s">
        <v>545</v>
      </c>
      <c r="U6" s="174" t="s">
        <v>357</v>
      </c>
      <c r="V6" s="174" t="s">
        <v>544</v>
      </c>
      <c r="W6" s="244" t="s">
        <v>546</v>
      </c>
      <c r="X6" s="181" t="s">
        <v>541</v>
      </c>
      <c r="Y6" s="182" t="s">
        <v>542</v>
      </c>
      <c r="Z6" s="183" t="s">
        <v>543</v>
      </c>
      <c r="AA6" s="327" t="s">
        <v>544</v>
      </c>
      <c r="AB6" s="328" t="s">
        <v>543</v>
      </c>
      <c r="AC6" s="329" t="s">
        <v>545</v>
      </c>
      <c r="AD6" s="174" t="s">
        <v>357</v>
      </c>
      <c r="AE6" s="174" t="s">
        <v>544</v>
      </c>
      <c r="AF6" s="244" t="s">
        <v>546</v>
      </c>
    </row>
    <row r="7" spans="1:32" ht="281.25" customHeight="1">
      <c r="A7" s="362"/>
      <c r="B7" s="362"/>
      <c r="C7" s="103" t="s">
        <v>5</v>
      </c>
      <c r="D7" s="63" t="s">
        <v>11</v>
      </c>
      <c r="E7" s="64" t="s">
        <v>35</v>
      </c>
      <c r="F7" s="64" t="s">
        <v>233</v>
      </c>
      <c r="G7" s="64" t="s">
        <v>275</v>
      </c>
      <c r="H7" s="64" t="s">
        <v>276</v>
      </c>
      <c r="I7" s="64" t="s">
        <v>278</v>
      </c>
      <c r="J7" s="64" t="s">
        <v>277</v>
      </c>
      <c r="K7" s="64" t="s">
        <v>272</v>
      </c>
      <c r="L7" s="64" t="s">
        <v>211</v>
      </c>
      <c r="M7" s="64" t="s">
        <v>211</v>
      </c>
      <c r="N7" s="112" t="s">
        <v>211</v>
      </c>
      <c r="O7" s="187" t="s">
        <v>556</v>
      </c>
      <c r="P7" s="188" t="s">
        <v>557</v>
      </c>
      <c r="Q7" s="189" t="s">
        <v>558</v>
      </c>
      <c r="R7" s="190" t="s">
        <v>559</v>
      </c>
      <c r="S7" s="191" t="s">
        <v>560</v>
      </c>
      <c r="T7" s="192" t="s">
        <v>561</v>
      </c>
      <c r="U7" s="240" t="s">
        <v>360</v>
      </c>
      <c r="V7" s="241" t="s">
        <v>763</v>
      </c>
      <c r="W7" s="245">
        <v>0.2</v>
      </c>
      <c r="X7" s="265" t="s">
        <v>825</v>
      </c>
      <c r="Y7" s="265" t="s">
        <v>557</v>
      </c>
      <c r="Z7" s="266" t="s">
        <v>558</v>
      </c>
      <c r="AA7" s="330" t="s">
        <v>889</v>
      </c>
      <c r="AB7" s="331" t="s">
        <v>887</v>
      </c>
      <c r="AC7" s="332" t="s">
        <v>565</v>
      </c>
      <c r="AD7" s="325"/>
      <c r="AE7" s="241"/>
      <c r="AF7" s="245"/>
    </row>
    <row r="8" spans="1:32" ht="197.25" customHeight="1">
      <c r="A8" s="362"/>
      <c r="B8" s="362"/>
      <c r="C8" s="103" t="s">
        <v>5</v>
      </c>
      <c r="D8" s="63" t="s">
        <v>11</v>
      </c>
      <c r="E8" s="64" t="s">
        <v>36</v>
      </c>
      <c r="F8" s="64" t="s">
        <v>194</v>
      </c>
      <c r="G8" s="64" t="s">
        <v>451</v>
      </c>
      <c r="H8" s="64" t="s">
        <v>453</v>
      </c>
      <c r="I8" s="64" t="s">
        <v>452</v>
      </c>
      <c r="J8" s="64" t="s">
        <v>212</v>
      </c>
      <c r="K8" s="64" t="s">
        <v>272</v>
      </c>
      <c r="L8" s="64" t="s">
        <v>211</v>
      </c>
      <c r="M8" s="64" t="s">
        <v>211</v>
      </c>
      <c r="N8" s="112" t="s">
        <v>211</v>
      </c>
      <c r="O8" s="193" t="s">
        <v>562</v>
      </c>
      <c r="P8" s="176">
        <v>0.33</v>
      </c>
      <c r="Q8" s="194"/>
      <c r="R8" s="195" t="s">
        <v>563</v>
      </c>
      <c r="S8" s="196" t="s">
        <v>564</v>
      </c>
      <c r="T8" s="197" t="s">
        <v>565</v>
      </c>
      <c r="U8" s="240" t="s">
        <v>358</v>
      </c>
      <c r="V8" s="241" t="s">
        <v>764</v>
      </c>
      <c r="W8" s="245">
        <v>0.33</v>
      </c>
      <c r="X8" s="267" t="s">
        <v>903</v>
      </c>
      <c r="Y8" s="297">
        <v>0.66</v>
      </c>
      <c r="Z8" s="304" t="s">
        <v>886</v>
      </c>
      <c r="AA8" s="333" t="s">
        <v>904</v>
      </c>
      <c r="AB8" s="206" t="s">
        <v>886</v>
      </c>
      <c r="AC8" s="332" t="s">
        <v>891</v>
      </c>
      <c r="AD8" s="325"/>
      <c r="AE8" s="241"/>
      <c r="AF8" s="245"/>
    </row>
    <row r="9" spans="1:32" ht="79.2">
      <c r="A9" s="362"/>
      <c r="B9" s="362"/>
      <c r="C9" s="103" t="s">
        <v>5</v>
      </c>
      <c r="D9" s="63" t="s">
        <v>11</v>
      </c>
      <c r="E9" s="64" t="s">
        <v>213</v>
      </c>
      <c r="F9" s="64" t="s">
        <v>234</v>
      </c>
      <c r="G9" s="64" t="s">
        <v>235</v>
      </c>
      <c r="H9" s="64" t="s">
        <v>236</v>
      </c>
      <c r="I9" s="64" t="s">
        <v>269</v>
      </c>
      <c r="J9" s="64" t="s">
        <v>238</v>
      </c>
      <c r="K9" s="64" t="s">
        <v>239</v>
      </c>
      <c r="L9" s="64"/>
      <c r="M9" s="64"/>
      <c r="N9" s="112" t="s">
        <v>211</v>
      </c>
      <c r="O9" s="198" t="s">
        <v>566</v>
      </c>
      <c r="P9" s="199"/>
      <c r="Q9" s="200"/>
      <c r="R9" s="201" t="s">
        <v>567</v>
      </c>
      <c r="S9" s="202" t="s">
        <v>568</v>
      </c>
      <c r="T9" s="203" t="s">
        <v>569</v>
      </c>
      <c r="U9" s="240" t="s">
        <v>361</v>
      </c>
      <c r="V9" s="241" t="s">
        <v>765</v>
      </c>
      <c r="W9" s="245">
        <v>0</v>
      </c>
      <c r="X9" s="269" t="s">
        <v>856</v>
      </c>
      <c r="Y9" s="269" t="s">
        <v>856</v>
      </c>
      <c r="Z9" s="303" t="s">
        <v>856</v>
      </c>
      <c r="AA9" s="333" t="s">
        <v>862</v>
      </c>
      <c r="AB9" s="333" t="s">
        <v>862</v>
      </c>
      <c r="AC9" s="333" t="s">
        <v>862</v>
      </c>
      <c r="AD9" s="325"/>
      <c r="AE9" s="241"/>
      <c r="AF9" s="245"/>
    </row>
    <row r="10" spans="1:32" ht="198">
      <c r="A10" s="362"/>
      <c r="B10" s="362"/>
      <c r="C10" s="103" t="s">
        <v>5</v>
      </c>
      <c r="D10" s="63" t="s">
        <v>12</v>
      </c>
      <c r="E10" s="64" t="s">
        <v>38</v>
      </c>
      <c r="F10" s="64" t="s">
        <v>164</v>
      </c>
      <c r="G10" s="64" t="s">
        <v>185</v>
      </c>
      <c r="H10" s="64" t="s">
        <v>7</v>
      </c>
      <c r="I10" s="64" t="s">
        <v>8</v>
      </c>
      <c r="J10" s="64" t="s">
        <v>274</v>
      </c>
      <c r="K10" s="64" t="s">
        <v>202</v>
      </c>
      <c r="L10" s="64" t="s">
        <v>211</v>
      </c>
      <c r="M10" s="64" t="s">
        <v>211</v>
      </c>
      <c r="N10" s="112" t="s">
        <v>211</v>
      </c>
      <c r="O10" s="193" t="s">
        <v>570</v>
      </c>
      <c r="P10" s="204">
        <v>1</v>
      </c>
      <c r="Q10" t="s">
        <v>571</v>
      </c>
      <c r="R10" s="205" t="s">
        <v>572</v>
      </c>
      <c r="S10" s="206" t="s">
        <v>573</v>
      </c>
      <c r="T10" s="197" t="s">
        <v>565</v>
      </c>
      <c r="U10" s="240" t="s">
        <v>360</v>
      </c>
      <c r="V10" s="241" t="s">
        <v>766</v>
      </c>
      <c r="W10" s="245">
        <v>0.2</v>
      </c>
      <c r="X10" s="267" t="s">
        <v>570</v>
      </c>
      <c r="Y10" s="270">
        <v>1</v>
      </c>
      <c r="Z10" s="302" t="s">
        <v>811</v>
      </c>
      <c r="AA10" s="206" t="s">
        <v>890</v>
      </c>
      <c r="AB10" s="206" t="s">
        <v>886</v>
      </c>
      <c r="AC10" s="332" t="s">
        <v>892</v>
      </c>
      <c r="AD10" s="325"/>
      <c r="AE10" s="241"/>
      <c r="AF10" s="245"/>
    </row>
    <row r="11" spans="1:32" ht="222" customHeight="1">
      <c r="A11" s="362"/>
      <c r="B11" s="362"/>
      <c r="C11" s="103" t="s">
        <v>5</v>
      </c>
      <c r="D11" s="63" t="s">
        <v>165</v>
      </c>
      <c r="E11" s="64" t="s">
        <v>191</v>
      </c>
      <c r="F11" s="64" t="s">
        <v>171</v>
      </c>
      <c r="G11" s="64" t="s">
        <v>454</v>
      </c>
      <c r="H11" s="64" t="s">
        <v>9</v>
      </c>
      <c r="I11" s="64" t="s">
        <v>10</v>
      </c>
      <c r="J11" s="64" t="s">
        <v>273</v>
      </c>
      <c r="K11" s="64" t="s">
        <v>272</v>
      </c>
      <c r="L11" s="64" t="s">
        <v>211</v>
      </c>
      <c r="M11" s="64" t="s">
        <v>211</v>
      </c>
      <c r="N11" s="112" t="s">
        <v>211</v>
      </c>
      <c r="O11" s="193" t="s">
        <v>574</v>
      </c>
      <c r="P11" s="176" t="s">
        <v>575</v>
      </c>
      <c r="Q11" s="194" t="s">
        <v>576</v>
      </c>
      <c r="R11" s="177" t="s">
        <v>577</v>
      </c>
      <c r="S11" s="206" t="s">
        <v>578</v>
      </c>
      <c r="T11" s="197" t="s">
        <v>565</v>
      </c>
      <c r="U11" s="240" t="s">
        <v>360</v>
      </c>
      <c r="V11" s="241" t="s">
        <v>767</v>
      </c>
      <c r="W11" s="245">
        <v>0.2</v>
      </c>
      <c r="X11" s="265" t="s">
        <v>826</v>
      </c>
      <c r="Y11" s="265" t="s">
        <v>575</v>
      </c>
      <c r="Z11" s="266" t="s">
        <v>827</v>
      </c>
      <c r="AA11" s="330" t="s">
        <v>893</v>
      </c>
      <c r="AB11" s="206" t="s">
        <v>886</v>
      </c>
      <c r="AC11" s="332" t="s">
        <v>892</v>
      </c>
      <c r="AD11" s="325"/>
      <c r="AE11" s="241"/>
      <c r="AF11" s="245"/>
    </row>
    <row r="12" spans="1:32" ht="216" customHeight="1">
      <c r="A12" s="362"/>
      <c r="B12" s="362"/>
      <c r="C12" s="103" t="s">
        <v>5</v>
      </c>
      <c r="D12" s="63" t="s">
        <v>13</v>
      </c>
      <c r="E12" s="64" t="s">
        <v>39</v>
      </c>
      <c r="F12" s="64" t="s">
        <v>172</v>
      </c>
      <c r="G12" s="64" t="s">
        <v>18</v>
      </c>
      <c r="H12" s="64" t="s">
        <v>16</v>
      </c>
      <c r="I12" s="64" t="s">
        <v>17</v>
      </c>
      <c r="J12" s="64" t="s">
        <v>381</v>
      </c>
      <c r="K12" s="64" t="s">
        <v>201</v>
      </c>
      <c r="L12" s="64" t="s">
        <v>211</v>
      </c>
      <c r="M12" s="64" t="s">
        <v>211</v>
      </c>
      <c r="N12" s="112" t="s">
        <v>211</v>
      </c>
      <c r="O12" s="193" t="s">
        <v>579</v>
      </c>
      <c r="P12" s="175">
        <v>0</v>
      </c>
      <c r="Q12" s="194" t="s">
        <v>580</v>
      </c>
      <c r="R12" s="205" t="s">
        <v>581</v>
      </c>
      <c r="S12" s="206" t="s">
        <v>582</v>
      </c>
      <c r="T12" s="197" t="s">
        <v>565</v>
      </c>
      <c r="U12" s="240" t="s">
        <v>360</v>
      </c>
      <c r="V12" s="241" t="s">
        <v>768</v>
      </c>
      <c r="W12" s="245">
        <v>0.25</v>
      </c>
      <c r="X12" s="271" t="s">
        <v>868</v>
      </c>
      <c r="Y12" s="272">
        <v>0.1</v>
      </c>
      <c r="Z12" s="306" t="s">
        <v>869</v>
      </c>
      <c r="AA12" s="206" t="s">
        <v>894</v>
      </c>
      <c r="AB12" s="206" t="s">
        <v>886</v>
      </c>
      <c r="AC12" s="332" t="s">
        <v>892</v>
      </c>
      <c r="AD12" s="325"/>
      <c r="AE12" s="241"/>
      <c r="AF12" s="245"/>
    </row>
    <row r="13" spans="1:32" ht="331.5" customHeight="1">
      <c r="A13" s="362"/>
      <c r="B13" s="362"/>
      <c r="C13" s="103" t="s">
        <v>5</v>
      </c>
      <c r="D13" s="63" t="s">
        <v>13</v>
      </c>
      <c r="E13" s="64" t="s">
        <v>40</v>
      </c>
      <c r="F13" s="64" t="s">
        <v>182</v>
      </c>
      <c r="G13" s="64" t="s">
        <v>183</v>
      </c>
      <c r="H13" s="64" t="s">
        <v>184</v>
      </c>
      <c r="I13" s="64" t="s">
        <v>439</v>
      </c>
      <c r="J13" s="64" t="s">
        <v>203</v>
      </c>
      <c r="K13" s="64" t="s">
        <v>202</v>
      </c>
      <c r="L13" s="64" t="s">
        <v>211</v>
      </c>
      <c r="M13" s="64" t="s">
        <v>211</v>
      </c>
      <c r="N13" s="112" t="s">
        <v>211</v>
      </c>
      <c r="O13" s="193" t="s">
        <v>583</v>
      </c>
      <c r="P13" s="207">
        <f>1/3</f>
        <v>0.33333333333333331</v>
      </c>
      <c r="Q13" t="s">
        <v>584</v>
      </c>
      <c r="R13" s="205" t="s">
        <v>585</v>
      </c>
      <c r="S13" s="206" t="s">
        <v>586</v>
      </c>
      <c r="T13" s="197" t="s">
        <v>565</v>
      </c>
      <c r="U13" s="240" t="s">
        <v>360</v>
      </c>
      <c r="V13" s="241" t="s">
        <v>769</v>
      </c>
      <c r="W13" s="245">
        <v>0.11</v>
      </c>
      <c r="X13" s="267" t="s">
        <v>583</v>
      </c>
      <c r="Y13" s="274"/>
      <c r="Z13" s="302" t="s">
        <v>812</v>
      </c>
      <c r="AA13" s="206" t="s">
        <v>895</v>
      </c>
      <c r="AB13" s="206" t="s">
        <v>886</v>
      </c>
      <c r="AC13" s="332" t="s">
        <v>892</v>
      </c>
      <c r="AD13" s="325"/>
      <c r="AE13" s="241"/>
      <c r="AF13" s="245"/>
    </row>
    <row r="14" spans="1:32" ht="145.19999999999999">
      <c r="A14" s="362"/>
      <c r="B14" s="362"/>
      <c r="C14" s="103" t="s">
        <v>5</v>
      </c>
      <c r="D14" s="63" t="s">
        <v>13</v>
      </c>
      <c r="E14" s="64" t="s">
        <v>174</v>
      </c>
      <c r="F14" s="64" t="s">
        <v>413</v>
      </c>
      <c r="G14" s="64" t="s">
        <v>267</v>
      </c>
      <c r="H14" s="64" t="s">
        <v>268</v>
      </c>
      <c r="I14" s="64" t="s">
        <v>270</v>
      </c>
      <c r="J14" s="64" t="s">
        <v>266</v>
      </c>
      <c r="K14" s="64" t="s">
        <v>414</v>
      </c>
      <c r="L14" s="64" t="s">
        <v>211</v>
      </c>
      <c r="M14" s="64"/>
      <c r="N14" s="112"/>
      <c r="O14" s="193" t="s">
        <v>587</v>
      </c>
      <c r="P14" s="175">
        <v>1</v>
      </c>
      <c r="Q14" s="194" t="s">
        <v>588</v>
      </c>
      <c r="R14" s="205" t="s">
        <v>589</v>
      </c>
      <c r="S14" s="206" t="s">
        <v>590</v>
      </c>
      <c r="T14" s="197" t="s">
        <v>591</v>
      </c>
      <c r="U14" s="240" t="s">
        <v>358</v>
      </c>
      <c r="V14" s="241" t="s">
        <v>770</v>
      </c>
      <c r="W14" s="245">
        <v>1</v>
      </c>
      <c r="X14" s="267" t="s">
        <v>591</v>
      </c>
      <c r="Y14" s="267" t="s">
        <v>591</v>
      </c>
      <c r="Z14" s="309" t="s">
        <v>591</v>
      </c>
      <c r="AA14" s="206" t="s">
        <v>591</v>
      </c>
      <c r="AB14" s="206" t="s">
        <v>591</v>
      </c>
      <c r="AC14" s="206" t="s">
        <v>591</v>
      </c>
      <c r="AD14" s="325"/>
      <c r="AE14" s="241"/>
      <c r="AF14" s="245"/>
    </row>
    <row r="15" spans="1:32" ht="161.25" customHeight="1">
      <c r="A15" s="362"/>
      <c r="B15" s="362"/>
      <c r="C15" s="103" t="s">
        <v>5</v>
      </c>
      <c r="D15" s="63" t="s">
        <v>13</v>
      </c>
      <c r="E15" s="64" t="s">
        <v>175</v>
      </c>
      <c r="F15" s="64" t="s">
        <v>415</v>
      </c>
      <c r="G15" s="64" t="s">
        <v>192</v>
      </c>
      <c r="H15" s="64" t="s">
        <v>416</v>
      </c>
      <c r="I15" s="64" t="s">
        <v>417</v>
      </c>
      <c r="J15" s="64" t="s">
        <v>418</v>
      </c>
      <c r="K15" s="64" t="s">
        <v>201</v>
      </c>
      <c r="L15" s="64"/>
      <c r="M15" s="64" t="s">
        <v>211</v>
      </c>
      <c r="N15" s="112" t="s">
        <v>211</v>
      </c>
      <c r="O15" s="193" t="s">
        <v>592</v>
      </c>
      <c r="P15" s="176" t="s">
        <v>593</v>
      </c>
      <c r="Q15" s="194" t="s">
        <v>594</v>
      </c>
      <c r="R15" s="208" t="s">
        <v>595</v>
      </c>
      <c r="S15" s="202" t="s">
        <v>596</v>
      </c>
      <c r="T15" s="197" t="s">
        <v>565</v>
      </c>
      <c r="U15" s="240" t="s">
        <v>361</v>
      </c>
      <c r="V15" s="241" t="s">
        <v>771</v>
      </c>
      <c r="W15" s="246">
        <v>0</v>
      </c>
      <c r="X15" s="271" t="s">
        <v>870</v>
      </c>
      <c r="Y15" s="272">
        <v>0.9</v>
      </c>
      <c r="Z15" s="306" t="s">
        <v>871</v>
      </c>
      <c r="AA15" s="330" t="s">
        <v>896</v>
      </c>
      <c r="AB15" s="206" t="s">
        <v>886</v>
      </c>
      <c r="AC15" s="334" t="s">
        <v>591</v>
      </c>
      <c r="AD15" s="325"/>
      <c r="AE15" s="241"/>
      <c r="AF15" s="246"/>
    </row>
    <row r="16" spans="1:32" ht="98.25" customHeight="1">
      <c r="A16" s="362"/>
      <c r="B16" s="362"/>
      <c r="C16" s="103" t="s">
        <v>5</v>
      </c>
      <c r="D16" s="63" t="s">
        <v>14</v>
      </c>
      <c r="E16" s="64" t="s">
        <v>41</v>
      </c>
      <c r="F16" s="124" t="s">
        <v>441</v>
      </c>
      <c r="G16" s="64" t="s">
        <v>455</v>
      </c>
      <c r="H16" s="64" t="s">
        <v>456</v>
      </c>
      <c r="I16" s="64" t="s">
        <v>457</v>
      </c>
      <c r="J16" s="64" t="s">
        <v>265</v>
      </c>
      <c r="K16" s="64" t="s">
        <v>202</v>
      </c>
      <c r="L16" s="64"/>
      <c r="M16" s="64" t="s">
        <v>211</v>
      </c>
      <c r="N16" s="112" t="s">
        <v>211</v>
      </c>
      <c r="O16" s="193" t="s">
        <v>597</v>
      </c>
      <c r="P16" s="199"/>
      <c r="Q16" s="200"/>
      <c r="R16" s="201" t="s">
        <v>597</v>
      </c>
      <c r="S16" s="202" t="s">
        <v>568</v>
      </c>
      <c r="T16" s="203" t="s">
        <v>569</v>
      </c>
      <c r="U16" s="240" t="s">
        <v>361</v>
      </c>
      <c r="V16" s="241" t="s">
        <v>772</v>
      </c>
      <c r="W16" s="246">
        <v>0</v>
      </c>
      <c r="X16" s="267" t="s">
        <v>813</v>
      </c>
      <c r="Y16" s="268" t="s">
        <v>814</v>
      </c>
      <c r="Z16" s="302" t="s">
        <v>815</v>
      </c>
      <c r="AA16" s="333" t="s">
        <v>897</v>
      </c>
      <c r="AB16" s="206" t="s">
        <v>886</v>
      </c>
      <c r="AC16" s="332" t="s">
        <v>892</v>
      </c>
      <c r="AD16" s="325"/>
      <c r="AE16" s="241"/>
      <c r="AF16" s="246"/>
    </row>
    <row r="17" spans="1:32" ht="132.75" customHeight="1">
      <c r="A17" s="362"/>
      <c r="B17" s="362"/>
      <c r="C17" s="103" t="s">
        <v>5</v>
      </c>
      <c r="D17" s="63" t="s">
        <v>14</v>
      </c>
      <c r="E17" s="64" t="s">
        <v>167</v>
      </c>
      <c r="F17" s="64" t="s">
        <v>181</v>
      </c>
      <c r="G17" s="64" t="s">
        <v>295</v>
      </c>
      <c r="H17" s="64" t="s">
        <v>19</v>
      </c>
      <c r="I17" s="64" t="s">
        <v>20</v>
      </c>
      <c r="J17" s="64" t="s">
        <v>271</v>
      </c>
      <c r="K17" s="64" t="s">
        <v>279</v>
      </c>
      <c r="L17" s="64"/>
      <c r="M17" s="64" t="s">
        <v>211</v>
      </c>
      <c r="N17" s="112" t="s">
        <v>211</v>
      </c>
      <c r="O17" s="193" t="s">
        <v>597</v>
      </c>
      <c r="P17" s="199"/>
      <c r="Q17" s="200"/>
      <c r="R17" s="201" t="s">
        <v>597</v>
      </c>
      <c r="S17" s="202" t="s">
        <v>568</v>
      </c>
      <c r="T17" s="203" t="s">
        <v>569</v>
      </c>
      <c r="U17" s="240" t="s">
        <v>361</v>
      </c>
      <c r="V17" s="241" t="s">
        <v>773</v>
      </c>
      <c r="W17" s="246">
        <v>0</v>
      </c>
      <c r="X17" s="267" t="s">
        <v>863</v>
      </c>
      <c r="Y17" s="270">
        <v>0</v>
      </c>
      <c r="Z17" s="310"/>
      <c r="AA17" s="333" t="s">
        <v>898</v>
      </c>
      <c r="AB17" s="206"/>
      <c r="AC17" s="332" t="s">
        <v>899</v>
      </c>
      <c r="AD17" s="325"/>
      <c r="AE17" s="241"/>
      <c r="AF17" s="246"/>
    </row>
    <row r="18" spans="1:32" ht="211.2">
      <c r="A18" s="362"/>
      <c r="B18" s="362"/>
      <c r="C18" s="103" t="s">
        <v>5</v>
      </c>
      <c r="D18" s="63" t="s">
        <v>458</v>
      </c>
      <c r="E18" s="64" t="s">
        <v>459</v>
      </c>
      <c r="F18" s="64" t="s">
        <v>460</v>
      </c>
      <c r="G18" s="64" t="s">
        <v>461</v>
      </c>
      <c r="H18" s="64" t="s">
        <v>462</v>
      </c>
      <c r="I18" s="64" t="s">
        <v>463</v>
      </c>
      <c r="J18" s="64" t="s">
        <v>464</v>
      </c>
      <c r="K18" s="64" t="s">
        <v>472</v>
      </c>
      <c r="L18" s="64" t="s">
        <v>465</v>
      </c>
      <c r="M18" s="64" t="s">
        <v>465</v>
      </c>
      <c r="N18" s="112" t="s">
        <v>465</v>
      </c>
      <c r="O18" s="193" t="s">
        <v>598</v>
      </c>
      <c r="P18" s="199">
        <f>1/3</f>
        <v>0.33333333333333331</v>
      </c>
      <c r="Q18" s="200"/>
      <c r="R18" s="177" t="s">
        <v>599</v>
      </c>
      <c r="S18" s="206" t="s">
        <v>600</v>
      </c>
      <c r="T18" s="197" t="s">
        <v>565</v>
      </c>
      <c r="U18" s="240" t="s">
        <v>358</v>
      </c>
      <c r="V18" s="241" t="s">
        <v>774</v>
      </c>
      <c r="W18" s="245">
        <v>0.33</v>
      </c>
      <c r="X18" s="267" t="s">
        <v>883</v>
      </c>
      <c r="Y18" s="270">
        <v>0.66</v>
      </c>
      <c r="Z18" s="310"/>
      <c r="AA18" s="330" t="s">
        <v>900</v>
      </c>
      <c r="AB18" s="206" t="s">
        <v>886</v>
      </c>
      <c r="AC18" s="332" t="s">
        <v>892</v>
      </c>
      <c r="AD18" s="325"/>
      <c r="AE18" s="241"/>
      <c r="AF18" s="245"/>
    </row>
    <row r="19" spans="1:32" ht="132">
      <c r="A19" s="362"/>
      <c r="B19" s="362"/>
      <c r="C19" s="103" t="s">
        <v>5</v>
      </c>
      <c r="D19" s="63" t="s">
        <v>15</v>
      </c>
      <c r="E19" s="64" t="s">
        <v>42</v>
      </c>
      <c r="F19" s="64" t="s">
        <v>196</v>
      </c>
      <c r="G19" s="64" t="s">
        <v>468</v>
      </c>
      <c r="H19" s="64" t="s">
        <v>204</v>
      </c>
      <c r="I19" s="64" t="s">
        <v>469</v>
      </c>
      <c r="J19" s="64" t="s">
        <v>205</v>
      </c>
      <c r="K19" s="64" t="s">
        <v>472</v>
      </c>
      <c r="L19" s="64" t="s">
        <v>211</v>
      </c>
      <c r="M19" s="64" t="s">
        <v>211</v>
      </c>
      <c r="N19" s="112"/>
      <c r="O19" s="193" t="s">
        <v>601</v>
      </c>
      <c r="P19" s="199">
        <f>1/2</f>
        <v>0.5</v>
      </c>
      <c r="Q19" s="200"/>
      <c r="R19" s="177" t="s">
        <v>602</v>
      </c>
      <c r="S19" s="206" t="s">
        <v>603</v>
      </c>
      <c r="T19" s="197" t="s">
        <v>565</v>
      </c>
      <c r="U19" s="240" t="s">
        <v>358</v>
      </c>
      <c r="V19" s="241" t="s">
        <v>775</v>
      </c>
      <c r="W19" s="245">
        <v>0.5</v>
      </c>
      <c r="X19" s="267" t="s">
        <v>882</v>
      </c>
      <c r="Y19" s="270">
        <v>1</v>
      </c>
      <c r="Z19" s="310"/>
      <c r="AA19" s="330" t="s">
        <v>901</v>
      </c>
      <c r="AB19" s="206" t="s">
        <v>886</v>
      </c>
      <c r="AC19" s="332" t="s">
        <v>892</v>
      </c>
      <c r="AD19" s="325"/>
      <c r="AE19" s="241"/>
      <c r="AF19" s="245"/>
    </row>
    <row r="20" spans="1:32" ht="145.19999999999999">
      <c r="A20" s="362"/>
      <c r="B20" s="362"/>
      <c r="C20" s="103" t="s">
        <v>5</v>
      </c>
      <c r="D20" s="63" t="s">
        <v>15</v>
      </c>
      <c r="E20" s="64" t="s">
        <v>43</v>
      </c>
      <c r="F20" s="64" t="s">
        <v>197</v>
      </c>
      <c r="G20" s="64" t="s">
        <v>466</v>
      </c>
      <c r="H20" s="64" t="s">
        <v>467</v>
      </c>
      <c r="I20" s="64" t="s">
        <v>470</v>
      </c>
      <c r="J20" s="64" t="s">
        <v>206</v>
      </c>
      <c r="K20" s="64" t="s">
        <v>472</v>
      </c>
      <c r="L20" s="64" t="s">
        <v>211</v>
      </c>
      <c r="M20" s="64" t="s">
        <v>211</v>
      </c>
      <c r="N20" s="112" t="s">
        <v>211</v>
      </c>
      <c r="O20" s="193" t="s">
        <v>604</v>
      </c>
      <c r="P20" s="209">
        <v>0.33333333333333331</v>
      </c>
      <c r="Q20" s="200"/>
      <c r="R20" s="177" t="s">
        <v>605</v>
      </c>
      <c r="S20" s="206" t="s">
        <v>606</v>
      </c>
      <c r="T20" s="197" t="s">
        <v>565</v>
      </c>
      <c r="U20" s="240" t="s">
        <v>358</v>
      </c>
      <c r="V20" s="241" t="s">
        <v>776</v>
      </c>
      <c r="W20" s="245">
        <v>0.33</v>
      </c>
      <c r="X20" s="267" t="s">
        <v>888</v>
      </c>
      <c r="Y20" s="276">
        <v>0.66</v>
      </c>
      <c r="Z20" s="310"/>
      <c r="AA20" s="330" t="s">
        <v>902</v>
      </c>
      <c r="AB20" s="206" t="s">
        <v>886</v>
      </c>
      <c r="AC20" s="332" t="s">
        <v>892</v>
      </c>
      <c r="AD20" s="325"/>
      <c r="AE20" s="241"/>
      <c r="AF20" s="245"/>
    </row>
    <row r="21" spans="1:32" ht="250.8">
      <c r="A21" s="362"/>
      <c r="B21" s="362"/>
      <c r="C21" s="103" t="s">
        <v>5</v>
      </c>
      <c r="D21" s="63" t="s">
        <v>15</v>
      </c>
      <c r="E21" s="64" t="s">
        <v>44</v>
      </c>
      <c r="F21" s="64" t="s">
        <v>243</v>
      </c>
      <c r="G21" s="64" t="s">
        <v>235</v>
      </c>
      <c r="H21" s="64" t="s">
        <v>236</v>
      </c>
      <c r="I21" s="64" t="s">
        <v>237</v>
      </c>
      <c r="J21" s="64" t="s">
        <v>244</v>
      </c>
      <c r="K21" s="64" t="s">
        <v>471</v>
      </c>
      <c r="L21" s="64" t="s">
        <v>211</v>
      </c>
      <c r="M21" s="64"/>
      <c r="N21" s="112"/>
      <c r="O21" s="210" t="s">
        <v>607</v>
      </c>
      <c r="P21" s="204">
        <v>1</v>
      </c>
      <c r="Q21" s="210" t="s">
        <v>608</v>
      </c>
      <c r="R21" s="205" t="s">
        <v>609</v>
      </c>
      <c r="S21" s="206" t="s">
        <v>610</v>
      </c>
      <c r="T21" s="197" t="s">
        <v>591</v>
      </c>
      <c r="U21" s="240" t="s">
        <v>358</v>
      </c>
      <c r="V21" s="241" t="s">
        <v>777</v>
      </c>
      <c r="W21" s="245">
        <v>1</v>
      </c>
      <c r="X21" s="268" t="s">
        <v>862</v>
      </c>
      <c r="Y21" s="268" t="s">
        <v>862</v>
      </c>
      <c r="Z21" s="311" t="s">
        <v>862</v>
      </c>
      <c r="AA21" s="332" t="s">
        <v>591</v>
      </c>
      <c r="AB21" s="332" t="s">
        <v>591</v>
      </c>
      <c r="AC21" s="332" t="s">
        <v>591</v>
      </c>
      <c r="AD21" s="325"/>
      <c r="AE21" s="241"/>
      <c r="AF21" s="245"/>
    </row>
    <row r="22" spans="1:32" ht="92.4">
      <c r="A22" s="362"/>
      <c r="B22" s="362"/>
      <c r="C22" s="103" t="s">
        <v>5</v>
      </c>
      <c r="D22" s="63" t="s">
        <v>15</v>
      </c>
      <c r="E22" s="64" t="s">
        <v>45</v>
      </c>
      <c r="F22" s="64" t="s">
        <v>246</v>
      </c>
      <c r="G22" s="64" t="s">
        <v>235</v>
      </c>
      <c r="H22" s="64" t="s">
        <v>236</v>
      </c>
      <c r="I22" s="64" t="s">
        <v>237</v>
      </c>
      <c r="J22" s="64" t="s">
        <v>238</v>
      </c>
      <c r="K22" s="64" t="s">
        <v>471</v>
      </c>
      <c r="L22" s="64"/>
      <c r="M22" s="64"/>
      <c r="N22" s="112" t="s">
        <v>211</v>
      </c>
      <c r="O22" s="198" t="s">
        <v>567</v>
      </c>
      <c r="P22" s="199"/>
      <c r="Q22" s="200"/>
      <c r="R22" s="201" t="s">
        <v>567</v>
      </c>
      <c r="S22" s="202" t="s">
        <v>568</v>
      </c>
      <c r="T22" s="203" t="s">
        <v>569</v>
      </c>
      <c r="U22" s="240" t="s">
        <v>361</v>
      </c>
      <c r="V22" s="241" t="s">
        <v>778</v>
      </c>
      <c r="W22" s="246">
        <v>0</v>
      </c>
      <c r="X22" s="268" t="s">
        <v>862</v>
      </c>
      <c r="Y22" s="268" t="s">
        <v>862</v>
      </c>
      <c r="Z22" s="311" t="s">
        <v>862</v>
      </c>
      <c r="AA22" s="298" t="s">
        <v>862</v>
      </c>
      <c r="AB22" s="331" t="s">
        <v>862</v>
      </c>
      <c r="AC22" s="332" t="s">
        <v>862</v>
      </c>
      <c r="AD22" s="325"/>
      <c r="AE22" s="241"/>
      <c r="AF22" s="246"/>
    </row>
    <row r="23" spans="1:32" ht="114">
      <c r="A23" s="362"/>
      <c r="B23" s="362"/>
      <c r="C23" s="103" t="s">
        <v>5</v>
      </c>
      <c r="D23" s="63" t="s">
        <v>15</v>
      </c>
      <c r="E23" s="64" t="s">
        <v>529</v>
      </c>
      <c r="F23" s="64" t="s">
        <v>530</v>
      </c>
      <c r="G23" s="64" t="s">
        <v>531</v>
      </c>
      <c r="H23" s="64" t="s">
        <v>532</v>
      </c>
      <c r="I23" s="64" t="s">
        <v>533</v>
      </c>
      <c r="J23" s="64" t="s">
        <v>534</v>
      </c>
      <c r="K23" s="64" t="s">
        <v>535</v>
      </c>
      <c r="L23" s="383" t="s">
        <v>536</v>
      </c>
      <c r="M23" s="384"/>
      <c r="N23" s="384"/>
      <c r="O23" s="366" t="s">
        <v>611</v>
      </c>
      <c r="P23" s="367"/>
      <c r="Q23" s="368"/>
      <c r="R23" s="369" t="s">
        <v>611</v>
      </c>
      <c r="S23" s="370"/>
      <c r="T23" s="371"/>
      <c r="U23" s="240" t="s">
        <v>552</v>
      </c>
      <c r="V23" s="241" t="s">
        <v>553</v>
      </c>
      <c r="W23" s="264">
        <v>0</v>
      </c>
      <c r="X23" s="396"/>
      <c r="Y23" s="397"/>
      <c r="Z23" s="397"/>
      <c r="AA23" s="370"/>
      <c r="AB23" s="370"/>
      <c r="AC23" s="370"/>
      <c r="AD23" s="325"/>
      <c r="AE23" s="241"/>
      <c r="AF23" s="246"/>
    </row>
    <row r="24" spans="1:32" ht="158.4">
      <c r="A24" s="362"/>
      <c r="B24" s="362"/>
      <c r="C24" s="103" t="s">
        <v>5</v>
      </c>
      <c r="D24" s="63" t="s">
        <v>15</v>
      </c>
      <c r="E24" s="64" t="s">
        <v>242</v>
      </c>
      <c r="F24" s="64" t="s">
        <v>499</v>
      </c>
      <c r="G24" s="64" t="s">
        <v>207</v>
      </c>
      <c r="H24" s="64" t="s">
        <v>209</v>
      </c>
      <c r="I24" s="64" t="s">
        <v>500</v>
      </c>
      <c r="J24" s="64" t="s">
        <v>210</v>
      </c>
      <c r="K24" s="64" t="s">
        <v>472</v>
      </c>
      <c r="L24" s="64" t="s">
        <v>211</v>
      </c>
      <c r="M24" s="64" t="s">
        <v>211</v>
      </c>
      <c r="N24" s="112" t="s">
        <v>211</v>
      </c>
      <c r="O24" s="193" t="s">
        <v>612</v>
      </c>
      <c r="P24" s="199">
        <f>1/3</f>
        <v>0.33333333333333331</v>
      </c>
      <c r="Q24" s="200"/>
      <c r="R24" s="177" t="s">
        <v>613</v>
      </c>
      <c r="S24" s="206" t="s">
        <v>614</v>
      </c>
      <c r="T24" s="197" t="s">
        <v>565</v>
      </c>
      <c r="U24" s="240" t="s">
        <v>358</v>
      </c>
      <c r="V24" s="241" t="s">
        <v>779</v>
      </c>
      <c r="W24" s="245">
        <v>0.33</v>
      </c>
      <c r="X24" s="267" t="s">
        <v>881</v>
      </c>
      <c r="Y24" s="270">
        <v>0.66</v>
      </c>
      <c r="Z24" s="304" t="s">
        <v>886</v>
      </c>
      <c r="AA24" s="330" t="s">
        <v>905</v>
      </c>
      <c r="AB24" s="206" t="s">
        <v>886</v>
      </c>
      <c r="AC24" s="332" t="s">
        <v>892</v>
      </c>
      <c r="AD24" s="325"/>
      <c r="AE24" s="241"/>
      <c r="AF24" s="245"/>
    </row>
    <row r="25" spans="1:32" ht="118.2" customHeight="1" thickBot="1">
      <c r="A25" s="362"/>
      <c r="B25" s="360"/>
      <c r="C25" s="122" t="s">
        <v>5</v>
      </c>
      <c r="D25" s="123" t="s">
        <v>15</v>
      </c>
      <c r="E25" s="124" t="s">
        <v>245</v>
      </c>
      <c r="F25" s="64" t="s">
        <v>440</v>
      </c>
      <c r="G25" s="64" t="s">
        <v>442</v>
      </c>
      <c r="H25" s="64" t="s">
        <v>443</v>
      </c>
      <c r="I25" s="124" t="s">
        <v>22</v>
      </c>
      <c r="J25" s="124" t="s">
        <v>241</v>
      </c>
      <c r="K25" s="124" t="s">
        <v>202</v>
      </c>
      <c r="L25" s="124"/>
      <c r="M25" s="124" t="s">
        <v>211</v>
      </c>
      <c r="N25" s="125" t="s">
        <v>211</v>
      </c>
      <c r="O25" s="211" t="s">
        <v>597</v>
      </c>
      <c r="P25" s="212"/>
      <c r="Q25" s="213"/>
      <c r="R25" s="201" t="s">
        <v>597</v>
      </c>
      <c r="S25" s="202" t="s">
        <v>568</v>
      </c>
      <c r="T25" s="203" t="s">
        <v>569</v>
      </c>
      <c r="U25" s="240" t="s">
        <v>361</v>
      </c>
      <c r="V25" s="241" t="s">
        <v>780</v>
      </c>
      <c r="W25" s="246">
        <v>0</v>
      </c>
      <c r="X25" s="277" t="s">
        <v>816</v>
      </c>
      <c r="Y25" s="278">
        <v>0.1</v>
      </c>
      <c r="Z25" s="312" t="s">
        <v>817</v>
      </c>
      <c r="AA25" s="333" t="s">
        <v>906</v>
      </c>
      <c r="AB25" s="206" t="s">
        <v>886</v>
      </c>
      <c r="AC25" s="332" t="s">
        <v>891</v>
      </c>
      <c r="AD25" s="325"/>
      <c r="AE25" s="241"/>
      <c r="AF25" s="246"/>
    </row>
    <row r="26" spans="1:32" ht="188.4" customHeight="1">
      <c r="A26" s="360" t="s">
        <v>28</v>
      </c>
      <c r="B26" s="362" t="s">
        <v>29</v>
      </c>
      <c r="C26" s="104" t="s">
        <v>25</v>
      </c>
      <c r="D26" s="65" t="s">
        <v>30</v>
      </c>
      <c r="E26" s="66" t="s">
        <v>37</v>
      </c>
      <c r="F26" s="66" t="s">
        <v>473</v>
      </c>
      <c r="G26" s="66" t="s">
        <v>474</v>
      </c>
      <c r="H26" s="66" t="s">
        <v>31</v>
      </c>
      <c r="I26" s="66" t="s">
        <v>475</v>
      </c>
      <c r="J26" s="66" t="s">
        <v>280</v>
      </c>
      <c r="K26" s="66" t="s">
        <v>279</v>
      </c>
      <c r="L26" s="93" t="s">
        <v>211</v>
      </c>
      <c r="M26" s="93" t="s">
        <v>211</v>
      </c>
      <c r="N26" s="113" t="s">
        <v>211</v>
      </c>
      <c r="O26" s="214" t="s">
        <v>615</v>
      </c>
      <c r="P26" s="215">
        <v>0.25</v>
      </c>
      <c r="Q26" s="216" t="s">
        <v>616</v>
      </c>
      <c r="R26" s="217" t="s">
        <v>617</v>
      </c>
      <c r="S26" s="202" t="s">
        <v>618</v>
      </c>
      <c r="T26" s="203" t="s">
        <v>565</v>
      </c>
      <c r="U26" s="178" t="s">
        <v>360</v>
      </c>
      <c r="V26" s="179" t="s">
        <v>761</v>
      </c>
      <c r="W26" s="247">
        <v>0.25</v>
      </c>
      <c r="X26" s="279" t="s">
        <v>864</v>
      </c>
      <c r="Y26" s="280">
        <v>0.5</v>
      </c>
      <c r="Z26" s="313" t="s">
        <v>865</v>
      </c>
      <c r="AA26" s="206" t="s">
        <v>907</v>
      </c>
      <c r="AB26" s="206" t="s">
        <v>865</v>
      </c>
      <c r="AC26" s="332" t="s">
        <v>892</v>
      </c>
      <c r="AD26" s="326"/>
      <c r="AE26" s="179"/>
      <c r="AF26" s="247"/>
    </row>
    <row r="27" spans="1:32" ht="189.75" customHeight="1">
      <c r="A27" s="361"/>
      <c r="B27" s="362"/>
      <c r="C27" s="104" t="s">
        <v>25</v>
      </c>
      <c r="D27" s="65" t="s">
        <v>30</v>
      </c>
      <c r="E27" s="66" t="s">
        <v>54</v>
      </c>
      <c r="F27" s="66" t="s">
        <v>448</v>
      </c>
      <c r="G27" s="66" t="s">
        <v>449</v>
      </c>
      <c r="H27" s="66" t="s">
        <v>450</v>
      </c>
      <c r="I27" s="67" t="s">
        <v>33</v>
      </c>
      <c r="J27" s="66" t="s">
        <v>284</v>
      </c>
      <c r="K27" s="66" t="s">
        <v>282</v>
      </c>
      <c r="L27" s="93" t="s">
        <v>211</v>
      </c>
      <c r="M27" s="93" t="s">
        <v>211</v>
      </c>
      <c r="N27" s="113" t="s">
        <v>211</v>
      </c>
      <c r="O27" s="193" t="s">
        <v>619</v>
      </c>
      <c r="P27" s="218">
        <v>0.87239999999999995</v>
      </c>
      <c r="Q27" s="263" t="s">
        <v>620</v>
      </c>
      <c r="R27" s="205" t="s">
        <v>621</v>
      </c>
      <c r="S27" s="206" t="s">
        <v>622</v>
      </c>
      <c r="T27" s="203" t="s">
        <v>565</v>
      </c>
      <c r="U27" s="178" t="s">
        <v>360</v>
      </c>
      <c r="V27" s="179" t="s">
        <v>781</v>
      </c>
      <c r="W27" s="248">
        <v>0.87</v>
      </c>
      <c r="X27" s="267" t="s">
        <v>848</v>
      </c>
      <c r="Y27" s="267" t="s">
        <v>849</v>
      </c>
      <c r="Z27" s="314" t="s">
        <v>850</v>
      </c>
      <c r="AA27" s="206" t="s">
        <v>908</v>
      </c>
      <c r="AB27" s="206" t="s">
        <v>886</v>
      </c>
      <c r="AC27" s="332" t="s">
        <v>892</v>
      </c>
      <c r="AD27" s="326"/>
      <c r="AE27" s="179"/>
      <c r="AF27" s="248"/>
    </row>
    <row r="28" spans="1:32" ht="215.25" customHeight="1">
      <c r="A28" s="361"/>
      <c r="B28" s="362"/>
      <c r="C28" s="104" t="s">
        <v>25</v>
      </c>
      <c r="D28" s="65" t="s">
        <v>30</v>
      </c>
      <c r="E28" s="66" t="s">
        <v>56</v>
      </c>
      <c r="F28" s="66" t="s">
        <v>169</v>
      </c>
      <c r="G28" s="66" t="s">
        <v>384</v>
      </c>
      <c r="H28" s="66" t="s">
        <v>34</v>
      </c>
      <c r="I28" s="66" t="s">
        <v>170</v>
      </c>
      <c r="J28" s="66" t="s">
        <v>283</v>
      </c>
      <c r="K28" s="66" t="s">
        <v>282</v>
      </c>
      <c r="L28" s="93" t="s">
        <v>211</v>
      </c>
      <c r="M28" s="93" t="s">
        <v>211</v>
      </c>
      <c r="N28" s="113"/>
      <c r="O28" s="193" t="s">
        <v>623</v>
      </c>
      <c r="P28" s="204">
        <v>1</v>
      </c>
      <c r="Q28" t="s">
        <v>624</v>
      </c>
      <c r="R28" s="205" t="s">
        <v>625</v>
      </c>
      <c r="S28" s="206" t="s">
        <v>626</v>
      </c>
      <c r="T28" s="203" t="s">
        <v>591</v>
      </c>
      <c r="U28" s="178" t="s">
        <v>358</v>
      </c>
      <c r="V28" s="179" t="s">
        <v>782</v>
      </c>
      <c r="W28" s="248">
        <v>1</v>
      </c>
      <c r="X28" s="267" t="s">
        <v>591</v>
      </c>
      <c r="Y28" s="267" t="s">
        <v>591</v>
      </c>
      <c r="Z28" s="309" t="s">
        <v>591</v>
      </c>
      <c r="AA28" s="335" t="s">
        <v>591</v>
      </c>
      <c r="AB28" s="335" t="s">
        <v>591</v>
      </c>
      <c r="AC28" s="335" t="s">
        <v>591</v>
      </c>
      <c r="AD28" s="326"/>
      <c r="AE28" s="179"/>
      <c r="AF28" s="248"/>
    </row>
    <row r="29" spans="1:32" ht="165.75" customHeight="1">
      <c r="A29" s="361"/>
      <c r="B29" s="362"/>
      <c r="C29" s="104" t="s">
        <v>25</v>
      </c>
      <c r="D29" s="65" t="s">
        <v>46</v>
      </c>
      <c r="E29" s="66" t="s">
        <v>55</v>
      </c>
      <c r="F29" s="66" t="s">
        <v>49</v>
      </c>
      <c r="G29" s="66" t="s">
        <v>476</v>
      </c>
      <c r="H29" s="66" t="s">
        <v>50</v>
      </c>
      <c r="I29" s="66" t="s">
        <v>51</v>
      </c>
      <c r="J29" s="66" t="s">
        <v>285</v>
      </c>
      <c r="K29" s="66" t="s">
        <v>272</v>
      </c>
      <c r="L29" s="93" t="s">
        <v>211</v>
      </c>
      <c r="M29" s="93" t="s">
        <v>211</v>
      </c>
      <c r="N29" s="113" t="s">
        <v>211</v>
      </c>
      <c r="O29" s="193" t="s">
        <v>627</v>
      </c>
      <c r="P29" s="176" t="s">
        <v>628</v>
      </c>
      <c r="Q29" s="194" t="s">
        <v>629</v>
      </c>
      <c r="R29" s="205" t="s">
        <v>630</v>
      </c>
      <c r="S29" s="206" t="s">
        <v>631</v>
      </c>
      <c r="T29" s="197" t="s">
        <v>565</v>
      </c>
      <c r="U29" s="178" t="s">
        <v>360</v>
      </c>
      <c r="V29" s="179" t="s">
        <v>760</v>
      </c>
      <c r="W29" s="247">
        <v>0.25</v>
      </c>
      <c r="X29" s="265" t="s">
        <v>828</v>
      </c>
      <c r="Y29" s="265" t="s">
        <v>829</v>
      </c>
      <c r="Z29" s="266" t="s">
        <v>830</v>
      </c>
      <c r="AA29" s="206" t="s">
        <v>909</v>
      </c>
      <c r="AB29" s="206" t="s">
        <v>886</v>
      </c>
      <c r="AC29" s="332" t="s">
        <v>892</v>
      </c>
      <c r="AD29" s="326"/>
      <c r="AE29" s="179"/>
      <c r="AF29" s="247"/>
    </row>
    <row r="30" spans="1:32" ht="105" customHeight="1" thickBot="1">
      <c r="A30" s="361"/>
      <c r="B30" s="360"/>
      <c r="C30" s="126" t="s">
        <v>25</v>
      </c>
      <c r="D30" s="127" t="s">
        <v>46</v>
      </c>
      <c r="E30" s="128" t="s">
        <v>57</v>
      </c>
      <c r="F30" s="128" t="s">
        <v>445</v>
      </c>
      <c r="G30" s="128" t="s">
        <v>444</v>
      </c>
      <c r="H30" s="128" t="s">
        <v>446</v>
      </c>
      <c r="I30" s="128" t="s">
        <v>447</v>
      </c>
      <c r="J30" s="128" t="s">
        <v>286</v>
      </c>
      <c r="K30" s="128" t="s">
        <v>287</v>
      </c>
      <c r="L30" s="129"/>
      <c r="M30" s="129"/>
      <c r="N30" s="130" t="s">
        <v>211</v>
      </c>
      <c r="O30" s="219" t="s">
        <v>567</v>
      </c>
      <c r="P30" s="212"/>
      <c r="Q30" s="213"/>
      <c r="R30" s="201" t="s">
        <v>567</v>
      </c>
      <c r="S30" s="202" t="s">
        <v>568</v>
      </c>
      <c r="T30" s="203" t="s">
        <v>569</v>
      </c>
      <c r="U30" s="178" t="s">
        <v>361</v>
      </c>
      <c r="V30" s="179" t="s">
        <v>554</v>
      </c>
      <c r="W30" s="247">
        <v>0</v>
      </c>
      <c r="X30" s="294" t="s">
        <v>862</v>
      </c>
      <c r="Y30" s="281" t="s">
        <v>862</v>
      </c>
      <c r="Z30" s="315" t="s">
        <v>862</v>
      </c>
      <c r="AA30" s="336" t="s">
        <v>862</v>
      </c>
      <c r="AB30" s="336" t="s">
        <v>862</v>
      </c>
      <c r="AC30" s="336" t="s">
        <v>862</v>
      </c>
      <c r="AD30" s="326" t="s">
        <v>361</v>
      </c>
      <c r="AE30" s="179"/>
      <c r="AF30" s="247"/>
    </row>
    <row r="31" spans="1:32" ht="182.4" customHeight="1">
      <c r="A31" s="362" t="s">
        <v>188</v>
      </c>
      <c r="B31" s="362" t="s">
        <v>70</v>
      </c>
      <c r="C31" s="105" t="s">
        <v>64</v>
      </c>
      <c r="D31" s="68" t="s">
        <v>65</v>
      </c>
      <c r="E31" s="69" t="s">
        <v>89</v>
      </c>
      <c r="F31" s="70" t="s">
        <v>71</v>
      </c>
      <c r="G31" s="70" t="s">
        <v>430</v>
      </c>
      <c r="H31" s="70" t="s">
        <v>72</v>
      </c>
      <c r="I31" s="70" t="s">
        <v>73</v>
      </c>
      <c r="J31" s="70" t="s">
        <v>285</v>
      </c>
      <c r="K31" s="70" t="s">
        <v>272</v>
      </c>
      <c r="L31" s="94" t="s">
        <v>211</v>
      </c>
      <c r="M31" s="94" t="s">
        <v>211</v>
      </c>
      <c r="N31" s="114" t="s">
        <v>211</v>
      </c>
      <c r="O31" s="214" t="s">
        <v>632</v>
      </c>
      <c r="P31" s="220" t="s">
        <v>633</v>
      </c>
      <c r="Q31" s="216" t="s">
        <v>634</v>
      </c>
      <c r="R31" s="208" t="s">
        <v>635</v>
      </c>
      <c r="S31" s="202" t="s">
        <v>636</v>
      </c>
      <c r="T31" s="203" t="s">
        <v>591</v>
      </c>
      <c r="U31" s="178" t="s">
        <v>358</v>
      </c>
      <c r="V31" s="179" t="s">
        <v>759</v>
      </c>
      <c r="W31" s="247">
        <v>1</v>
      </c>
      <c r="X31" s="265" t="s">
        <v>831</v>
      </c>
      <c r="Y31" s="265" t="s">
        <v>832</v>
      </c>
      <c r="Z31" s="266" t="s">
        <v>833</v>
      </c>
      <c r="AA31" s="330" t="s">
        <v>910</v>
      </c>
      <c r="AB31" s="206" t="s">
        <v>886</v>
      </c>
      <c r="AC31" s="332" t="s">
        <v>892</v>
      </c>
      <c r="AD31" s="326"/>
      <c r="AE31" s="179"/>
      <c r="AF31" s="247"/>
    </row>
    <row r="32" spans="1:32" ht="210.6" customHeight="1">
      <c r="A32" s="362"/>
      <c r="B32" s="362"/>
      <c r="C32" s="105" t="s">
        <v>64</v>
      </c>
      <c r="D32" s="68" t="s">
        <v>66</v>
      </c>
      <c r="E32" s="69" t="s">
        <v>90</v>
      </c>
      <c r="F32" s="70" t="s">
        <v>74</v>
      </c>
      <c r="G32" s="70" t="s">
        <v>431</v>
      </c>
      <c r="H32" s="70" t="s">
        <v>75</v>
      </c>
      <c r="I32" s="70" t="s">
        <v>433</v>
      </c>
      <c r="J32" s="70" t="s">
        <v>288</v>
      </c>
      <c r="K32" s="70" t="s">
        <v>272</v>
      </c>
      <c r="L32" s="94" t="s">
        <v>211</v>
      </c>
      <c r="M32" s="94" t="s">
        <v>211</v>
      </c>
      <c r="N32" s="114" t="s">
        <v>211</v>
      </c>
      <c r="O32" s="193" t="s">
        <v>637</v>
      </c>
      <c r="P32" s="199" t="s">
        <v>638</v>
      </c>
      <c r="Q32" s="194" t="s">
        <v>639</v>
      </c>
      <c r="R32" s="177" t="s">
        <v>640</v>
      </c>
      <c r="S32" s="206" t="s">
        <v>641</v>
      </c>
      <c r="T32" s="197" t="s">
        <v>565</v>
      </c>
      <c r="U32" s="178" t="s">
        <v>360</v>
      </c>
      <c r="V32" s="179" t="s">
        <v>785</v>
      </c>
      <c r="W32" s="247">
        <v>0</v>
      </c>
      <c r="X32" s="265" t="s">
        <v>834</v>
      </c>
      <c r="Y32" s="282" t="s">
        <v>638</v>
      </c>
      <c r="Z32" s="266" t="s">
        <v>835</v>
      </c>
      <c r="AA32" s="330" t="s">
        <v>911</v>
      </c>
      <c r="AB32" s="299" t="s">
        <v>886</v>
      </c>
      <c r="AC32" s="332" t="s">
        <v>892</v>
      </c>
      <c r="AD32" s="326"/>
      <c r="AE32" s="179"/>
      <c r="AF32" s="247"/>
    </row>
    <row r="33" spans="1:32" ht="184.8">
      <c r="A33" s="362"/>
      <c r="B33" s="362"/>
      <c r="C33" s="105" t="s">
        <v>64</v>
      </c>
      <c r="D33" s="71" t="s">
        <v>67</v>
      </c>
      <c r="E33" s="69" t="s">
        <v>91</v>
      </c>
      <c r="F33" s="70" t="s">
        <v>76</v>
      </c>
      <c r="G33" s="70" t="s">
        <v>78</v>
      </c>
      <c r="H33" s="70" t="s">
        <v>77</v>
      </c>
      <c r="I33" s="70" t="s">
        <v>432</v>
      </c>
      <c r="J33" s="70" t="s">
        <v>289</v>
      </c>
      <c r="K33" s="70" t="s">
        <v>272</v>
      </c>
      <c r="L33" s="94" t="s">
        <v>211</v>
      </c>
      <c r="M33" s="94" t="s">
        <v>211</v>
      </c>
      <c r="N33" s="114" t="s">
        <v>211</v>
      </c>
      <c r="O33" s="193" t="s">
        <v>642</v>
      </c>
      <c r="P33" s="176" t="s">
        <v>643</v>
      </c>
      <c r="Q33" s="194" t="s">
        <v>644</v>
      </c>
      <c r="R33" s="195" t="s">
        <v>645</v>
      </c>
      <c r="S33" s="206" t="s">
        <v>646</v>
      </c>
      <c r="T33" s="197" t="s">
        <v>565</v>
      </c>
      <c r="U33" s="178" t="s">
        <v>358</v>
      </c>
      <c r="V33" s="179" t="s">
        <v>784</v>
      </c>
      <c r="W33" s="247">
        <v>0.27</v>
      </c>
      <c r="X33" s="265" t="s">
        <v>836</v>
      </c>
      <c r="Y33" s="265" t="s">
        <v>837</v>
      </c>
      <c r="Z33" s="266" t="s">
        <v>838</v>
      </c>
      <c r="AA33" s="333" t="s">
        <v>912</v>
      </c>
      <c r="AB33" s="299" t="s">
        <v>886</v>
      </c>
      <c r="AC33" s="332" t="s">
        <v>892</v>
      </c>
      <c r="AD33" s="326"/>
      <c r="AE33" s="179"/>
      <c r="AF33" s="247"/>
    </row>
    <row r="34" spans="1:32" ht="239.25" customHeight="1">
      <c r="A34" s="362"/>
      <c r="B34" s="362"/>
      <c r="C34" s="105" t="s">
        <v>64</v>
      </c>
      <c r="D34" s="68" t="s">
        <v>68</v>
      </c>
      <c r="E34" s="69" t="s">
        <v>92</v>
      </c>
      <c r="F34" s="70" t="s">
        <v>79</v>
      </c>
      <c r="G34" s="70" t="s">
        <v>81</v>
      </c>
      <c r="H34" s="70" t="s">
        <v>80</v>
      </c>
      <c r="I34" s="70" t="s">
        <v>434</v>
      </c>
      <c r="J34" s="70" t="s">
        <v>290</v>
      </c>
      <c r="K34" s="70" t="s">
        <v>272</v>
      </c>
      <c r="L34" s="94" t="s">
        <v>211</v>
      </c>
      <c r="M34" s="94" t="s">
        <v>211</v>
      </c>
      <c r="N34" s="114" t="s">
        <v>211</v>
      </c>
      <c r="O34" s="193" t="s">
        <v>647</v>
      </c>
      <c r="P34" s="176" t="s">
        <v>648</v>
      </c>
      <c r="Q34" s="194" t="s">
        <v>649</v>
      </c>
      <c r="R34" s="177" t="s">
        <v>650</v>
      </c>
      <c r="S34" s="206" t="s">
        <v>651</v>
      </c>
      <c r="T34" s="197" t="s">
        <v>565</v>
      </c>
      <c r="U34" s="178" t="s">
        <v>360</v>
      </c>
      <c r="V34" s="179" t="s">
        <v>783</v>
      </c>
      <c r="W34" s="247">
        <v>0.25</v>
      </c>
      <c r="X34" s="265" t="s">
        <v>839</v>
      </c>
      <c r="Y34" s="265" t="s">
        <v>648</v>
      </c>
      <c r="Z34" s="266" t="s">
        <v>840</v>
      </c>
      <c r="AA34" s="330" t="s">
        <v>913</v>
      </c>
      <c r="AB34" s="206" t="s">
        <v>886</v>
      </c>
      <c r="AC34" s="332" t="s">
        <v>892</v>
      </c>
      <c r="AD34" s="326"/>
      <c r="AE34" s="179"/>
      <c r="AF34" s="247"/>
    </row>
    <row r="35" spans="1:32" ht="224.4">
      <c r="A35" s="362"/>
      <c r="B35" s="362"/>
      <c r="C35" s="105" t="s">
        <v>64</v>
      </c>
      <c r="D35" s="68" t="s">
        <v>69</v>
      </c>
      <c r="E35" s="69" t="s">
        <v>93</v>
      </c>
      <c r="F35" s="70" t="s">
        <v>82</v>
      </c>
      <c r="G35" s="70" t="s">
        <v>486</v>
      </c>
      <c r="H35" s="70" t="s">
        <v>83</v>
      </c>
      <c r="I35" s="70" t="s">
        <v>84</v>
      </c>
      <c r="J35" s="70" t="s">
        <v>291</v>
      </c>
      <c r="K35" s="70" t="s">
        <v>272</v>
      </c>
      <c r="L35" s="94" t="s">
        <v>211</v>
      </c>
      <c r="M35" s="94" t="s">
        <v>211</v>
      </c>
      <c r="N35" s="114" t="s">
        <v>211</v>
      </c>
      <c r="O35" s="193" t="s">
        <v>652</v>
      </c>
      <c r="P35" s="176" t="s">
        <v>653</v>
      </c>
      <c r="Q35" s="194" t="s">
        <v>654</v>
      </c>
      <c r="R35" s="195" t="s">
        <v>655</v>
      </c>
      <c r="S35" s="206" t="s">
        <v>656</v>
      </c>
      <c r="T35" s="197" t="s">
        <v>565</v>
      </c>
      <c r="U35" s="178" t="s">
        <v>360</v>
      </c>
      <c r="V35" s="179" t="s">
        <v>786</v>
      </c>
      <c r="W35" s="247">
        <v>0.25</v>
      </c>
      <c r="X35" s="265" t="s">
        <v>841</v>
      </c>
      <c r="Y35" s="265" t="s">
        <v>842</v>
      </c>
      <c r="Z35" s="266" t="s">
        <v>843</v>
      </c>
      <c r="AA35" s="333" t="s">
        <v>914</v>
      </c>
      <c r="AB35" s="206" t="s">
        <v>886</v>
      </c>
      <c r="AC35" s="332" t="s">
        <v>892</v>
      </c>
      <c r="AD35" s="326"/>
      <c r="AE35" s="179"/>
      <c r="AF35" s="247"/>
    </row>
    <row r="36" spans="1:32" ht="172.2" thickBot="1">
      <c r="A36" s="360"/>
      <c r="B36" s="360"/>
      <c r="C36" s="131" t="s">
        <v>64</v>
      </c>
      <c r="D36" s="132" t="s">
        <v>69</v>
      </c>
      <c r="E36" s="133" t="s">
        <v>94</v>
      </c>
      <c r="F36" s="134" t="s">
        <v>85</v>
      </c>
      <c r="G36" s="134" t="s">
        <v>88</v>
      </c>
      <c r="H36" s="134" t="s">
        <v>86</v>
      </c>
      <c r="I36" s="134" t="s">
        <v>87</v>
      </c>
      <c r="J36" s="134" t="s">
        <v>291</v>
      </c>
      <c r="K36" s="134" t="s">
        <v>272</v>
      </c>
      <c r="L36" s="135" t="s">
        <v>211</v>
      </c>
      <c r="M36" s="135" t="s">
        <v>211</v>
      </c>
      <c r="N36" s="136" t="s">
        <v>211</v>
      </c>
      <c r="O36" s="211" t="s">
        <v>657</v>
      </c>
      <c r="P36" s="221" t="s">
        <v>658</v>
      </c>
      <c r="Q36" s="222" t="s">
        <v>659</v>
      </c>
      <c r="R36" s="223" t="s">
        <v>660</v>
      </c>
      <c r="S36" s="224" t="s">
        <v>661</v>
      </c>
      <c r="T36" s="225" t="s">
        <v>565</v>
      </c>
      <c r="U36" s="178" t="s">
        <v>360</v>
      </c>
      <c r="V36" s="179" t="s">
        <v>787</v>
      </c>
      <c r="W36" s="247">
        <v>0.17</v>
      </c>
      <c r="X36" s="265" t="s">
        <v>844</v>
      </c>
      <c r="Y36" s="265" t="s">
        <v>658</v>
      </c>
      <c r="Z36" s="266" t="s">
        <v>845</v>
      </c>
      <c r="AA36" s="330" t="s">
        <v>915</v>
      </c>
      <c r="AB36" s="206" t="s">
        <v>886</v>
      </c>
      <c r="AC36" s="332" t="s">
        <v>892</v>
      </c>
      <c r="AD36" s="326"/>
      <c r="AE36" s="179"/>
      <c r="AF36" s="247"/>
    </row>
    <row r="37" spans="1:32" ht="306" customHeight="1">
      <c r="A37" s="362" t="s">
        <v>186</v>
      </c>
      <c r="B37" s="362" t="s">
        <v>187</v>
      </c>
      <c r="C37" s="106" t="s">
        <v>95</v>
      </c>
      <c r="D37" s="74" t="s">
        <v>96</v>
      </c>
      <c r="E37" s="72" t="s">
        <v>116</v>
      </c>
      <c r="F37" s="73" t="s">
        <v>435</v>
      </c>
      <c r="G37" s="73" t="s">
        <v>436</v>
      </c>
      <c r="H37" s="73" t="s">
        <v>437</v>
      </c>
      <c r="I37" s="73" t="s">
        <v>496</v>
      </c>
      <c r="J37" s="73" t="s">
        <v>438</v>
      </c>
      <c r="K37" s="73" t="s">
        <v>272</v>
      </c>
      <c r="L37" s="95" t="s">
        <v>211</v>
      </c>
      <c r="M37" s="95" t="s">
        <v>211</v>
      </c>
      <c r="N37" s="115"/>
      <c r="O37" s="214" t="s">
        <v>662</v>
      </c>
      <c r="P37" s="220" t="s">
        <v>663</v>
      </c>
      <c r="Q37" s="216" t="s">
        <v>664</v>
      </c>
      <c r="R37" s="208" t="s">
        <v>665</v>
      </c>
      <c r="S37" s="202" t="s">
        <v>666</v>
      </c>
      <c r="T37" s="203" t="s">
        <v>591</v>
      </c>
      <c r="U37" s="178" t="s">
        <v>360</v>
      </c>
      <c r="V37" s="179" t="s">
        <v>741</v>
      </c>
      <c r="W37" s="247">
        <v>0.25</v>
      </c>
      <c r="X37" s="265" t="s">
        <v>846</v>
      </c>
      <c r="Y37" s="265" t="s">
        <v>663</v>
      </c>
      <c r="Z37" s="266" t="s">
        <v>847</v>
      </c>
      <c r="AA37" s="330" t="s">
        <v>916</v>
      </c>
      <c r="AB37" s="206"/>
      <c r="AC37" s="332" t="s">
        <v>591</v>
      </c>
      <c r="AD37" s="326"/>
      <c r="AE37" s="179"/>
      <c r="AF37" s="247"/>
    </row>
    <row r="38" spans="1:32" ht="323.25" customHeight="1" thickBot="1">
      <c r="A38" s="360"/>
      <c r="B38" s="360"/>
      <c r="C38" s="137" t="s">
        <v>95</v>
      </c>
      <c r="D38" s="138" t="s">
        <v>96</v>
      </c>
      <c r="E38" s="139" t="s">
        <v>247</v>
      </c>
      <c r="F38" s="140" t="s">
        <v>477</v>
      </c>
      <c r="G38" s="141" t="s">
        <v>249</v>
      </c>
      <c r="H38" s="140" t="s">
        <v>250</v>
      </c>
      <c r="I38" s="140" t="s">
        <v>251</v>
      </c>
      <c r="J38" s="140" t="s">
        <v>252</v>
      </c>
      <c r="K38" s="140" t="s">
        <v>471</v>
      </c>
      <c r="L38" s="142"/>
      <c r="M38" s="142" t="s">
        <v>211</v>
      </c>
      <c r="N38" s="143" t="s">
        <v>211</v>
      </c>
      <c r="O38" s="211" t="s">
        <v>667</v>
      </c>
      <c r="P38" s="221" t="s">
        <v>668</v>
      </c>
      <c r="Q38" s="222" t="s">
        <v>669</v>
      </c>
      <c r="R38" s="223" t="s">
        <v>670</v>
      </c>
      <c r="S38" s="224" t="s">
        <v>671</v>
      </c>
      <c r="T38" s="225" t="s">
        <v>565</v>
      </c>
      <c r="U38" s="178" t="s">
        <v>358</v>
      </c>
      <c r="V38" s="179" t="s">
        <v>742</v>
      </c>
      <c r="W38" s="247">
        <v>0.33</v>
      </c>
      <c r="X38" s="265" t="s">
        <v>857</v>
      </c>
      <c r="Y38" s="283" t="s">
        <v>858</v>
      </c>
      <c r="Z38" s="266" t="s">
        <v>859</v>
      </c>
      <c r="AA38" s="330" t="s">
        <v>917</v>
      </c>
      <c r="AB38" s="206" t="s">
        <v>886</v>
      </c>
      <c r="AC38" s="332" t="s">
        <v>591</v>
      </c>
      <c r="AD38" s="326"/>
      <c r="AE38" s="179"/>
      <c r="AF38" s="247"/>
    </row>
    <row r="39" spans="1:32" ht="310.5" customHeight="1">
      <c r="A39" s="362" t="s">
        <v>189</v>
      </c>
      <c r="B39" s="362" t="s">
        <v>190</v>
      </c>
      <c r="C39" s="107" t="s">
        <v>97</v>
      </c>
      <c r="D39" s="75" t="s">
        <v>118</v>
      </c>
      <c r="E39" s="76" t="s">
        <v>117</v>
      </c>
      <c r="F39" s="77" t="s">
        <v>516</v>
      </c>
      <c r="G39" s="77" t="s">
        <v>517</v>
      </c>
      <c r="H39" s="77" t="s">
        <v>518</v>
      </c>
      <c r="I39" s="77" t="s">
        <v>526</v>
      </c>
      <c r="J39" s="77" t="s">
        <v>292</v>
      </c>
      <c r="K39" s="77" t="s">
        <v>202</v>
      </c>
      <c r="L39" s="96"/>
      <c r="M39" s="96" t="s">
        <v>211</v>
      </c>
      <c r="N39" s="116" t="s">
        <v>211</v>
      </c>
      <c r="O39" s="214" t="s">
        <v>672</v>
      </c>
      <c r="P39" s="215">
        <f>7/54</f>
        <v>0.12962962962962962</v>
      </c>
      <c r="Q39" t="s">
        <v>673</v>
      </c>
      <c r="R39" s="201" t="s">
        <v>674</v>
      </c>
      <c r="S39" s="202" t="s">
        <v>675</v>
      </c>
      <c r="T39" s="203" t="s">
        <v>565</v>
      </c>
      <c r="U39" s="240" t="s">
        <v>361</v>
      </c>
      <c r="V39" s="241" t="s">
        <v>788</v>
      </c>
      <c r="W39" s="249">
        <v>0.13</v>
      </c>
      <c r="X39" s="265" t="s">
        <v>855</v>
      </c>
      <c r="Y39" s="284">
        <v>0.19</v>
      </c>
      <c r="Z39" s="266" t="s">
        <v>851</v>
      </c>
      <c r="AA39" s="333" t="s">
        <v>918</v>
      </c>
      <c r="AB39" s="206" t="s">
        <v>886</v>
      </c>
      <c r="AC39" s="332" t="s">
        <v>565</v>
      </c>
      <c r="AD39" s="325"/>
      <c r="AE39" s="241"/>
      <c r="AF39" s="249"/>
    </row>
    <row r="40" spans="1:32" ht="327" customHeight="1">
      <c r="A40" s="362"/>
      <c r="B40" s="362"/>
      <c r="C40" s="107" t="s">
        <v>97</v>
      </c>
      <c r="D40" s="75" t="s">
        <v>317</v>
      </c>
      <c r="E40" s="76" t="s">
        <v>119</v>
      </c>
      <c r="F40" s="77" t="s">
        <v>478</v>
      </c>
      <c r="G40" s="77" t="s">
        <v>479</v>
      </c>
      <c r="H40" s="77" t="s">
        <v>480</v>
      </c>
      <c r="I40" s="77" t="s">
        <v>481</v>
      </c>
      <c r="J40" s="77" t="s">
        <v>280</v>
      </c>
      <c r="K40" s="77" t="s">
        <v>279</v>
      </c>
      <c r="L40" s="96" t="s">
        <v>211</v>
      </c>
      <c r="M40" s="96" t="s">
        <v>211</v>
      </c>
      <c r="N40" s="116" t="s">
        <v>211</v>
      </c>
      <c r="O40" s="193" t="s">
        <v>676</v>
      </c>
      <c r="P40" s="207">
        <v>0.25</v>
      </c>
      <c r="Q40" s="194" t="s">
        <v>616</v>
      </c>
      <c r="R40" s="217" t="s">
        <v>677</v>
      </c>
      <c r="S40" s="202" t="s">
        <v>618</v>
      </c>
      <c r="T40" s="203" t="s">
        <v>565</v>
      </c>
      <c r="U40" s="240" t="s">
        <v>360</v>
      </c>
      <c r="V40" s="241" t="s">
        <v>789</v>
      </c>
      <c r="W40" s="246">
        <v>0.25</v>
      </c>
      <c r="X40" s="267" t="s">
        <v>866</v>
      </c>
      <c r="Y40" s="274">
        <v>0.5</v>
      </c>
      <c r="Z40" s="266" t="s">
        <v>867</v>
      </c>
      <c r="AA40" s="206" t="s">
        <v>919</v>
      </c>
      <c r="AB40" s="206" t="s">
        <v>867</v>
      </c>
      <c r="AC40" s="332" t="s">
        <v>565</v>
      </c>
      <c r="AD40" s="325"/>
      <c r="AE40" s="241"/>
      <c r="AF40" s="246"/>
    </row>
    <row r="41" spans="1:32" ht="330">
      <c r="A41" s="362"/>
      <c r="B41" s="362"/>
      <c r="C41" s="107" t="s">
        <v>97</v>
      </c>
      <c r="D41" s="75" t="s">
        <v>317</v>
      </c>
      <c r="E41" s="76" t="s">
        <v>523</v>
      </c>
      <c r="F41" s="77" t="s">
        <v>519</v>
      </c>
      <c r="G41" s="77" t="s">
        <v>520</v>
      </c>
      <c r="H41" s="77" t="s">
        <v>521</v>
      </c>
      <c r="I41" s="77" t="s">
        <v>527</v>
      </c>
      <c r="J41" s="77" t="s">
        <v>522</v>
      </c>
      <c r="K41" s="77" t="s">
        <v>202</v>
      </c>
      <c r="L41" s="96"/>
      <c r="M41" s="96" t="s">
        <v>211</v>
      </c>
      <c r="N41" s="116" t="s">
        <v>211</v>
      </c>
      <c r="O41" s="214" t="s">
        <v>678</v>
      </c>
      <c r="P41" s="215">
        <f>3/8</f>
        <v>0.375</v>
      </c>
      <c r="Q41" s="216" t="s">
        <v>679</v>
      </c>
      <c r="R41" s="201" t="s">
        <v>680</v>
      </c>
      <c r="S41" s="202" t="s">
        <v>675</v>
      </c>
      <c r="T41" s="203" t="s">
        <v>565</v>
      </c>
      <c r="U41" s="240" t="s">
        <v>361</v>
      </c>
      <c r="V41" s="241" t="s">
        <v>790</v>
      </c>
      <c r="W41" s="249">
        <v>0.38</v>
      </c>
      <c r="X41" s="265" t="s">
        <v>852</v>
      </c>
      <c r="Y41" s="284">
        <f>(3/8)</f>
        <v>0.375</v>
      </c>
      <c r="Z41" s="316" t="s">
        <v>851</v>
      </c>
      <c r="AA41" s="333" t="s">
        <v>920</v>
      </c>
      <c r="AB41" s="206" t="s">
        <v>886</v>
      </c>
      <c r="AC41" s="332" t="s">
        <v>565</v>
      </c>
      <c r="AD41" s="325"/>
      <c r="AE41" s="241"/>
      <c r="AF41" s="249"/>
    </row>
    <row r="42" spans="1:32" ht="383.4" thickBot="1">
      <c r="A42" s="362"/>
      <c r="B42" s="362"/>
      <c r="C42" s="107" t="s">
        <v>97</v>
      </c>
      <c r="D42" s="75" t="s">
        <v>316</v>
      </c>
      <c r="E42" s="76" t="s">
        <v>319</v>
      </c>
      <c r="F42" s="77" t="s">
        <v>524</v>
      </c>
      <c r="G42" s="77" t="s">
        <v>525</v>
      </c>
      <c r="H42" s="77" t="s">
        <v>538</v>
      </c>
      <c r="I42" s="77" t="s">
        <v>537</v>
      </c>
      <c r="J42" s="77" t="s">
        <v>292</v>
      </c>
      <c r="K42" s="77" t="s">
        <v>202</v>
      </c>
      <c r="L42" s="96"/>
      <c r="M42" s="96" t="s">
        <v>211</v>
      </c>
      <c r="N42" s="116" t="s">
        <v>211</v>
      </c>
      <c r="O42" s="226" t="s">
        <v>681</v>
      </c>
      <c r="P42" s="215">
        <f>1/4</f>
        <v>0.25</v>
      </c>
      <c r="Q42" s="216" t="s">
        <v>682</v>
      </c>
      <c r="R42" s="201" t="s">
        <v>683</v>
      </c>
      <c r="S42" s="202" t="s">
        <v>675</v>
      </c>
      <c r="T42" s="203" t="s">
        <v>565</v>
      </c>
      <c r="U42" s="240" t="s">
        <v>361</v>
      </c>
      <c r="V42" s="241" t="s">
        <v>791</v>
      </c>
      <c r="W42" s="249">
        <v>0.25</v>
      </c>
      <c r="X42" s="265" t="s">
        <v>853</v>
      </c>
      <c r="Y42" s="284">
        <f>(2/4)</f>
        <v>0.5</v>
      </c>
      <c r="Z42" s="296" t="s">
        <v>854</v>
      </c>
      <c r="AA42" s="333" t="s">
        <v>921</v>
      </c>
      <c r="AB42" s="305" t="s">
        <v>886</v>
      </c>
      <c r="AC42" s="332" t="s">
        <v>565</v>
      </c>
      <c r="AD42" s="325"/>
      <c r="AE42" s="241"/>
      <c r="AF42" s="249"/>
    </row>
    <row r="43" spans="1:32" ht="409.6" thickBot="1">
      <c r="A43" s="362"/>
      <c r="B43" s="362"/>
      <c r="C43" s="108" t="s">
        <v>98</v>
      </c>
      <c r="D43" s="78" t="s">
        <v>99</v>
      </c>
      <c r="E43" s="80" t="s">
        <v>120</v>
      </c>
      <c r="F43" s="80" t="s">
        <v>376</v>
      </c>
      <c r="G43" s="80" t="s">
        <v>429</v>
      </c>
      <c r="H43" s="80" t="s">
        <v>377</v>
      </c>
      <c r="I43" s="80" t="s">
        <v>378</v>
      </c>
      <c r="J43" s="80" t="s">
        <v>379</v>
      </c>
      <c r="K43" s="80" t="s">
        <v>380</v>
      </c>
      <c r="L43" s="80" t="s">
        <v>211</v>
      </c>
      <c r="M43" s="80" t="s">
        <v>211</v>
      </c>
      <c r="N43" s="118" t="s">
        <v>211</v>
      </c>
      <c r="O43" s="187" t="s">
        <v>684</v>
      </c>
      <c r="P43" s="227">
        <f>20/20</f>
        <v>1</v>
      </c>
      <c r="Q43" s="189" t="s">
        <v>685</v>
      </c>
      <c r="R43" s="228" t="s">
        <v>686</v>
      </c>
      <c r="S43" s="191" t="s">
        <v>687</v>
      </c>
      <c r="T43" s="203" t="s">
        <v>565</v>
      </c>
      <c r="U43" s="240" t="s">
        <v>360</v>
      </c>
      <c r="V43" s="241" t="s">
        <v>792</v>
      </c>
      <c r="W43" s="246" t="s">
        <v>762</v>
      </c>
      <c r="X43" s="227" t="s">
        <v>884</v>
      </c>
      <c r="Y43" s="295">
        <v>1</v>
      </c>
      <c r="Z43" s="317" t="s">
        <v>885</v>
      </c>
      <c r="AA43" s="206" t="s">
        <v>937</v>
      </c>
      <c r="AB43" s="305" t="s">
        <v>886</v>
      </c>
      <c r="AC43" s="332" t="s">
        <v>565</v>
      </c>
      <c r="AD43" s="325"/>
      <c r="AE43" s="241"/>
      <c r="AF43" s="246"/>
    </row>
    <row r="44" spans="1:32" ht="409.6">
      <c r="A44" s="362"/>
      <c r="B44" s="362"/>
      <c r="C44" s="108" t="s">
        <v>98</v>
      </c>
      <c r="D44" s="78" t="s">
        <v>100</v>
      </c>
      <c r="E44" s="79" t="s">
        <v>121</v>
      </c>
      <c r="F44" s="80" t="s">
        <v>419</v>
      </c>
      <c r="G44" s="80" t="s">
        <v>420</v>
      </c>
      <c r="H44" s="80" t="s">
        <v>421</v>
      </c>
      <c r="I44" s="80" t="s">
        <v>422</v>
      </c>
      <c r="J44" s="80" t="s">
        <v>423</v>
      </c>
      <c r="K44" s="80" t="s">
        <v>424</v>
      </c>
      <c r="L44" s="102"/>
      <c r="M44" s="102" t="s">
        <v>211</v>
      </c>
      <c r="N44" s="117" t="s">
        <v>211</v>
      </c>
      <c r="O44" s="193" t="s">
        <v>688</v>
      </c>
      <c r="P44" s="227">
        <f>1/3</f>
        <v>0.33333333333333331</v>
      </c>
      <c r="Q44" s="194" t="s">
        <v>689</v>
      </c>
      <c r="R44" s="201" t="s">
        <v>690</v>
      </c>
      <c r="S44" s="202" t="s">
        <v>691</v>
      </c>
      <c r="T44" s="203" t="s">
        <v>565</v>
      </c>
      <c r="U44" s="240" t="s">
        <v>361</v>
      </c>
      <c r="V44" s="241" t="s">
        <v>793</v>
      </c>
      <c r="W44" s="249">
        <v>0.33</v>
      </c>
      <c r="X44" s="271" t="s">
        <v>872</v>
      </c>
      <c r="Y44" s="286">
        <v>0.33329999999999999</v>
      </c>
      <c r="Z44" s="306" t="s">
        <v>873</v>
      </c>
      <c r="AA44" s="334" t="s">
        <v>716</v>
      </c>
      <c r="AB44" s="334" t="s">
        <v>716</v>
      </c>
      <c r="AC44" s="334" t="s">
        <v>716</v>
      </c>
      <c r="AD44" s="325"/>
      <c r="AE44" s="241"/>
      <c r="AF44" s="249"/>
    </row>
    <row r="45" spans="1:32" ht="277.8" thickBot="1">
      <c r="A45" s="360"/>
      <c r="B45" s="360"/>
      <c r="C45" s="144" t="s">
        <v>98</v>
      </c>
      <c r="D45" s="145" t="s">
        <v>101</v>
      </c>
      <c r="E45" s="146" t="s">
        <v>122</v>
      </c>
      <c r="F45" s="147" t="s">
        <v>425</v>
      </c>
      <c r="G45" s="147" t="s">
        <v>259</v>
      </c>
      <c r="H45" s="147" t="s">
        <v>260</v>
      </c>
      <c r="I45" s="147" t="s">
        <v>261</v>
      </c>
      <c r="J45" s="147" t="s">
        <v>262</v>
      </c>
      <c r="K45" s="147" t="s">
        <v>263</v>
      </c>
      <c r="L45" s="148" t="s">
        <v>211</v>
      </c>
      <c r="M45" s="148" t="s">
        <v>211</v>
      </c>
      <c r="N45" s="149" t="s">
        <v>211</v>
      </c>
      <c r="O45" s="211" t="s">
        <v>692</v>
      </c>
      <c r="P45" s="221">
        <v>33.33</v>
      </c>
      <c r="Q45" s="222" t="s">
        <v>693</v>
      </c>
      <c r="R45" s="223" t="s">
        <v>694</v>
      </c>
      <c r="S45" s="224" t="s">
        <v>695</v>
      </c>
      <c r="T45" s="203" t="s">
        <v>565</v>
      </c>
      <c r="U45" s="240" t="s">
        <v>358</v>
      </c>
      <c r="V45" s="241" t="s">
        <v>794</v>
      </c>
      <c r="W45" s="246" t="s">
        <v>927</v>
      </c>
      <c r="X45" s="271" t="s">
        <v>874</v>
      </c>
      <c r="Y45" s="287">
        <v>0</v>
      </c>
      <c r="Z45" s="318"/>
      <c r="AA45" s="334" t="s">
        <v>716</v>
      </c>
      <c r="AB45" s="334" t="s">
        <v>716</v>
      </c>
      <c r="AC45" s="334" t="s">
        <v>716</v>
      </c>
      <c r="AD45" s="325"/>
      <c r="AE45" s="241"/>
      <c r="AF45" s="246"/>
    </row>
    <row r="46" spans="1:32" ht="141.75" customHeight="1">
      <c r="A46" s="362" t="s">
        <v>106</v>
      </c>
      <c r="B46" s="362" t="s">
        <v>107</v>
      </c>
      <c r="C46" s="109" t="s">
        <v>102</v>
      </c>
      <c r="D46" s="84" t="s">
        <v>108</v>
      </c>
      <c r="E46" s="82" t="s">
        <v>123</v>
      </c>
      <c r="F46" s="83" t="s">
        <v>387</v>
      </c>
      <c r="G46" s="83" t="s">
        <v>388</v>
      </c>
      <c r="H46" s="83" t="s">
        <v>389</v>
      </c>
      <c r="I46" s="83" t="s">
        <v>390</v>
      </c>
      <c r="J46" s="83" t="s">
        <v>391</v>
      </c>
      <c r="K46" s="83" t="s">
        <v>301</v>
      </c>
      <c r="L46" s="85" t="s">
        <v>211</v>
      </c>
      <c r="M46" s="85"/>
      <c r="N46" s="119"/>
      <c r="O46" s="187" t="s">
        <v>701</v>
      </c>
      <c r="P46" s="188" t="s">
        <v>702</v>
      </c>
      <c r="Q46" s="189" t="s">
        <v>703</v>
      </c>
      <c r="R46" s="228" t="s">
        <v>704</v>
      </c>
      <c r="S46" s="191" t="s">
        <v>705</v>
      </c>
      <c r="T46" s="203" t="s">
        <v>591</v>
      </c>
      <c r="U46" s="178" t="s">
        <v>358</v>
      </c>
      <c r="V46" s="179" t="s">
        <v>748</v>
      </c>
      <c r="W46" s="247">
        <v>1</v>
      </c>
      <c r="X46" s="285" t="s">
        <v>591</v>
      </c>
      <c r="Y46" s="285" t="s">
        <v>591</v>
      </c>
      <c r="Z46" s="319" t="s">
        <v>591</v>
      </c>
      <c r="AA46" s="206" t="s">
        <v>591</v>
      </c>
      <c r="AB46" s="206" t="s">
        <v>591</v>
      </c>
      <c r="AC46" s="206" t="s">
        <v>591</v>
      </c>
      <c r="AD46" s="326"/>
      <c r="AE46" s="179"/>
      <c r="AF46" s="247"/>
    </row>
    <row r="47" spans="1:32" ht="409.6">
      <c r="A47" s="362"/>
      <c r="B47" s="362"/>
      <c r="C47" s="109" t="s">
        <v>102</v>
      </c>
      <c r="D47" s="81" t="s">
        <v>108</v>
      </c>
      <c r="E47" s="82" t="s">
        <v>124</v>
      </c>
      <c r="F47" s="83" t="s">
        <v>392</v>
      </c>
      <c r="G47" s="83" t="s">
        <v>393</v>
      </c>
      <c r="H47" s="83" t="s">
        <v>109</v>
      </c>
      <c r="I47" s="83" t="s">
        <v>497</v>
      </c>
      <c r="J47" s="83" t="s">
        <v>303</v>
      </c>
      <c r="K47" s="83" t="s">
        <v>412</v>
      </c>
      <c r="L47" s="85" t="s">
        <v>211</v>
      </c>
      <c r="M47" s="85" t="s">
        <v>211</v>
      </c>
      <c r="N47" s="119" t="s">
        <v>211</v>
      </c>
      <c r="O47" s="193" t="s">
        <v>696</v>
      </c>
      <c r="P47" s="176" t="s">
        <v>697</v>
      </c>
      <c r="Q47" s="194" t="s">
        <v>698</v>
      </c>
      <c r="R47" s="205" t="s">
        <v>699</v>
      </c>
      <c r="S47" s="206" t="s">
        <v>700</v>
      </c>
      <c r="T47" s="203" t="s">
        <v>565</v>
      </c>
      <c r="U47" s="178" t="s">
        <v>360</v>
      </c>
      <c r="V47" s="179" t="s">
        <v>749</v>
      </c>
      <c r="W47" s="247">
        <v>0.15</v>
      </c>
      <c r="X47" s="307" t="s">
        <v>933</v>
      </c>
      <c r="Y47" s="308" t="s">
        <v>934</v>
      </c>
      <c r="Z47" s="320" t="s">
        <v>935</v>
      </c>
      <c r="AA47" s="206" t="s">
        <v>936</v>
      </c>
      <c r="AB47" s="305" t="s">
        <v>886</v>
      </c>
      <c r="AC47" s="332" t="s">
        <v>565</v>
      </c>
      <c r="AD47" s="326"/>
      <c r="AE47" s="179"/>
      <c r="AF47" s="247"/>
    </row>
    <row r="48" spans="1:32" ht="57">
      <c r="A48" s="362"/>
      <c r="B48" s="362"/>
      <c r="C48" s="109" t="s">
        <v>102</v>
      </c>
      <c r="D48" s="81" t="s">
        <v>108</v>
      </c>
      <c r="E48" s="82" t="s">
        <v>305</v>
      </c>
      <c r="F48" s="83" t="s">
        <v>394</v>
      </c>
      <c r="G48" s="83" t="s">
        <v>395</v>
      </c>
      <c r="H48" s="83" t="s">
        <v>396</v>
      </c>
      <c r="I48" s="83" t="s">
        <v>397</v>
      </c>
      <c r="J48" s="83" t="s">
        <v>398</v>
      </c>
      <c r="K48" s="83" t="s">
        <v>306</v>
      </c>
      <c r="L48" s="85"/>
      <c r="M48" s="85"/>
      <c r="N48" s="119" t="s">
        <v>211</v>
      </c>
      <c r="O48" s="193" t="s">
        <v>706</v>
      </c>
      <c r="P48" s="176" t="s">
        <v>707</v>
      </c>
      <c r="Q48" s="194" t="s">
        <v>707</v>
      </c>
      <c r="R48" s="201" t="s">
        <v>567</v>
      </c>
      <c r="S48" s="202" t="s">
        <v>568</v>
      </c>
      <c r="T48" s="203" t="s">
        <v>569</v>
      </c>
      <c r="U48" s="178" t="s">
        <v>361</v>
      </c>
      <c r="V48" s="179" t="s">
        <v>750</v>
      </c>
      <c r="W48" s="247">
        <v>0</v>
      </c>
      <c r="X48" s="267" t="s">
        <v>862</v>
      </c>
      <c r="Y48" s="267" t="s">
        <v>862</v>
      </c>
      <c r="Z48" s="309" t="s">
        <v>862</v>
      </c>
      <c r="AA48" s="206" t="s">
        <v>862</v>
      </c>
      <c r="AB48" s="206" t="s">
        <v>862</v>
      </c>
      <c r="AC48" s="206" t="s">
        <v>862</v>
      </c>
      <c r="AD48" s="326"/>
      <c r="AE48" s="179"/>
      <c r="AF48" s="247"/>
    </row>
    <row r="49" spans="1:32" ht="409.6">
      <c r="A49" s="362"/>
      <c r="B49" s="362"/>
      <c r="C49" s="109" t="s">
        <v>102</v>
      </c>
      <c r="D49" s="84" t="s">
        <v>103</v>
      </c>
      <c r="E49" s="82" t="s">
        <v>126</v>
      </c>
      <c r="F49" s="86" t="s">
        <v>399</v>
      </c>
      <c r="G49" s="83" t="s">
        <v>309</v>
      </c>
      <c r="H49" s="83" t="s">
        <v>310</v>
      </c>
      <c r="I49" s="83" t="s">
        <v>400</v>
      </c>
      <c r="J49" s="83" t="s">
        <v>401</v>
      </c>
      <c r="K49" s="86" t="s">
        <v>402</v>
      </c>
      <c r="L49" s="85" t="s">
        <v>211</v>
      </c>
      <c r="M49" s="85" t="s">
        <v>211</v>
      </c>
      <c r="N49" s="119" t="s">
        <v>211</v>
      </c>
      <c r="O49" s="193" t="s">
        <v>708</v>
      </c>
      <c r="P49" s="176">
        <v>0.33</v>
      </c>
      <c r="Q49" s="194"/>
      <c r="R49" s="205" t="s">
        <v>709</v>
      </c>
      <c r="S49" s="229" t="s">
        <v>568</v>
      </c>
      <c r="T49" s="203" t="s">
        <v>565</v>
      </c>
      <c r="U49" s="178" t="s">
        <v>361</v>
      </c>
      <c r="V49" s="179" t="s">
        <v>751</v>
      </c>
      <c r="W49" s="247">
        <v>0</v>
      </c>
      <c r="X49" s="193" t="s">
        <v>929</v>
      </c>
      <c r="Y49" s="301" t="s">
        <v>930</v>
      </c>
      <c r="Z49" s="320" t="s">
        <v>931</v>
      </c>
      <c r="AA49" s="206" t="s">
        <v>932</v>
      </c>
      <c r="AB49" s="305" t="s">
        <v>886</v>
      </c>
      <c r="AC49" s="332" t="s">
        <v>565</v>
      </c>
      <c r="AD49" s="326"/>
      <c r="AE49" s="179"/>
      <c r="AF49" s="247"/>
    </row>
    <row r="50" spans="1:32" ht="135.75" customHeight="1" thickBot="1">
      <c r="A50" s="362"/>
      <c r="B50" s="362"/>
      <c r="C50" s="109" t="s">
        <v>102</v>
      </c>
      <c r="D50" s="84" t="s">
        <v>104</v>
      </c>
      <c r="E50" s="82" t="s">
        <v>127</v>
      </c>
      <c r="F50" s="83" t="s">
        <v>403</v>
      </c>
      <c r="G50" s="86" t="s">
        <v>404</v>
      </c>
      <c r="H50" s="86" t="s">
        <v>405</v>
      </c>
      <c r="I50" s="86" t="s">
        <v>162</v>
      </c>
      <c r="J50" s="83" t="s">
        <v>406</v>
      </c>
      <c r="K50" s="83" t="s">
        <v>412</v>
      </c>
      <c r="L50" s="85"/>
      <c r="M50" s="85" t="s">
        <v>211</v>
      </c>
      <c r="N50" s="119" t="s">
        <v>211</v>
      </c>
      <c r="O50" s="193" t="s">
        <v>710</v>
      </c>
      <c r="P50" s="176">
        <v>33.33</v>
      </c>
      <c r="Q50" s="194" t="s">
        <v>711</v>
      </c>
      <c r="R50" s="201" t="s">
        <v>712</v>
      </c>
      <c r="S50" s="202" t="s">
        <v>713</v>
      </c>
      <c r="T50" s="203" t="s">
        <v>565</v>
      </c>
      <c r="U50" s="178" t="s">
        <v>360</v>
      </c>
      <c r="V50" s="179" t="s">
        <v>752</v>
      </c>
      <c r="W50" s="247">
        <v>0.15</v>
      </c>
      <c r="X50" s="288" t="s">
        <v>875</v>
      </c>
      <c r="Y50" s="289">
        <v>0.33329999999999999</v>
      </c>
      <c r="Z50" s="306" t="s">
        <v>876</v>
      </c>
      <c r="AA50" s="333" t="s">
        <v>928</v>
      </c>
      <c r="AB50" s="305" t="s">
        <v>886</v>
      </c>
      <c r="AC50" s="332" t="s">
        <v>565</v>
      </c>
      <c r="AD50" s="326"/>
      <c r="AE50" s="179"/>
      <c r="AF50" s="247"/>
    </row>
    <row r="51" spans="1:32" ht="104.25" customHeight="1">
      <c r="A51" s="362"/>
      <c r="B51" s="362"/>
      <c r="C51" s="109" t="s">
        <v>102</v>
      </c>
      <c r="D51" s="84" t="s">
        <v>104</v>
      </c>
      <c r="E51" s="82" t="s">
        <v>157</v>
      </c>
      <c r="F51" s="83" t="s">
        <v>152</v>
      </c>
      <c r="G51" s="86" t="s">
        <v>155</v>
      </c>
      <c r="H51" s="86" t="s">
        <v>153</v>
      </c>
      <c r="I51" s="86" t="s">
        <v>154</v>
      </c>
      <c r="J51" s="83" t="s">
        <v>482</v>
      </c>
      <c r="K51" s="83" t="s">
        <v>382</v>
      </c>
      <c r="L51" s="85" t="s">
        <v>211</v>
      </c>
      <c r="M51" s="85"/>
      <c r="N51" s="119"/>
      <c r="O51" s="198" t="s">
        <v>714</v>
      </c>
      <c r="P51" s="199"/>
      <c r="Q51" s="200"/>
      <c r="R51" s="205" t="s">
        <v>715</v>
      </c>
      <c r="S51" s="229"/>
      <c r="T51" s="197" t="s">
        <v>716</v>
      </c>
      <c r="U51" s="178" t="s">
        <v>359</v>
      </c>
      <c r="V51" s="179" t="s">
        <v>753</v>
      </c>
      <c r="W51" s="247">
        <v>0</v>
      </c>
      <c r="X51" s="300" t="s">
        <v>716</v>
      </c>
      <c r="Y51" s="300" t="s">
        <v>716</v>
      </c>
      <c r="Z51" s="321" t="s">
        <v>716</v>
      </c>
      <c r="AA51" s="334" t="s">
        <v>716</v>
      </c>
      <c r="AB51" s="334" t="s">
        <v>716</v>
      </c>
      <c r="AC51" s="334" t="s">
        <v>716</v>
      </c>
      <c r="AD51" s="326"/>
      <c r="AE51" s="179"/>
      <c r="AF51" s="247"/>
    </row>
    <row r="52" spans="1:32" ht="204" customHeight="1" thickBot="1">
      <c r="A52" s="360"/>
      <c r="B52" s="360"/>
      <c r="C52" s="150" t="s">
        <v>102</v>
      </c>
      <c r="D52" s="151" t="s">
        <v>312</v>
      </c>
      <c r="E52" s="152" t="s">
        <v>313</v>
      </c>
      <c r="F52" s="153" t="s">
        <v>407</v>
      </c>
      <c r="G52" s="154" t="s">
        <v>408</v>
      </c>
      <c r="H52" s="154" t="s">
        <v>498</v>
      </c>
      <c r="I52" s="154" t="s">
        <v>409</v>
      </c>
      <c r="J52" s="153" t="s">
        <v>410</v>
      </c>
      <c r="K52" s="153" t="s">
        <v>411</v>
      </c>
      <c r="L52" s="155"/>
      <c r="M52" s="155" t="s">
        <v>211</v>
      </c>
      <c r="N52" s="156" t="s">
        <v>211</v>
      </c>
      <c r="O52" s="211" t="s">
        <v>717</v>
      </c>
      <c r="P52" s="221">
        <v>33.33</v>
      </c>
      <c r="Q52" s="222" t="s">
        <v>718</v>
      </c>
      <c r="R52" s="201" t="s">
        <v>719</v>
      </c>
      <c r="S52" s="202" t="s">
        <v>720</v>
      </c>
      <c r="T52" s="203" t="s">
        <v>565</v>
      </c>
      <c r="U52" s="178" t="s">
        <v>360</v>
      </c>
      <c r="V52" s="179" t="s">
        <v>754</v>
      </c>
      <c r="W52" s="247">
        <v>0.2</v>
      </c>
      <c r="X52" s="288" t="s">
        <v>877</v>
      </c>
      <c r="Y52" s="287">
        <v>0</v>
      </c>
      <c r="Z52" s="318"/>
      <c r="AA52" s="333" t="s">
        <v>923</v>
      </c>
      <c r="AB52" s="334" t="s">
        <v>927</v>
      </c>
      <c r="AC52" s="334" t="s">
        <v>927</v>
      </c>
      <c r="AD52" s="326"/>
      <c r="AE52" s="179"/>
      <c r="AF52" s="247"/>
    </row>
    <row r="53" spans="1:32" ht="90.75" customHeight="1">
      <c r="A53" s="362" t="s">
        <v>143</v>
      </c>
      <c r="B53" s="362" t="s">
        <v>144</v>
      </c>
      <c r="C53" s="110" t="s">
        <v>105</v>
      </c>
      <c r="D53" s="87" t="s">
        <v>111</v>
      </c>
      <c r="E53" s="88" t="s">
        <v>128</v>
      </c>
      <c r="F53" s="99" t="s">
        <v>145</v>
      </c>
      <c r="G53" s="99" t="s">
        <v>148</v>
      </c>
      <c r="H53" s="99" t="s">
        <v>146</v>
      </c>
      <c r="I53" s="99" t="s">
        <v>147</v>
      </c>
      <c r="J53" s="99" t="s">
        <v>221</v>
      </c>
      <c r="K53" s="99" t="s">
        <v>483</v>
      </c>
      <c r="L53" s="99"/>
      <c r="M53" s="99"/>
      <c r="N53" s="120" t="s">
        <v>211</v>
      </c>
      <c r="O53" s="230" t="s">
        <v>721</v>
      </c>
      <c r="P53" s="231"/>
      <c r="Q53" s="232"/>
      <c r="R53" s="201" t="s">
        <v>567</v>
      </c>
      <c r="S53" s="202" t="s">
        <v>568</v>
      </c>
      <c r="T53" s="203" t="s">
        <v>569</v>
      </c>
      <c r="U53" s="178" t="s">
        <v>361</v>
      </c>
      <c r="V53" s="179" t="s">
        <v>743</v>
      </c>
      <c r="W53" s="247">
        <v>0</v>
      </c>
      <c r="X53" s="290" t="s">
        <v>818</v>
      </c>
      <c r="Y53" s="290" t="s">
        <v>818</v>
      </c>
      <c r="Z53" s="322" t="s">
        <v>818</v>
      </c>
      <c r="AA53" s="333" t="s">
        <v>924</v>
      </c>
      <c r="AB53" s="333" t="s">
        <v>924</v>
      </c>
      <c r="AC53" s="333" t="s">
        <v>924</v>
      </c>
      <c r="AD53" s="326"/>
      <c r="AE53" s="179"/>
      <c r="AF53" s="247"/>
    </row>
    <row r="54" spans="1:32" ht="90.75" customHeight="1">
      <c r="A54" s="362"/>
      <c r="B54" s="362"/>
      <c r="C54" s="110" t="s">
        <v>105</v>
      </c>
      <c r="D54" s="87" t="s">
        <v>111</v>
      </c>
      <c r="E54" s="88" t="s">
        <v>156</v>
      </c>
      <c r="F54" s="99" t="s">
        <v>149</v>
      </c>
      <c r="G54" s="99" t="s">
        <v>223</v>
      </c>
      <c r="H54" s="99" t="s">
        <v>150</v>
      </c>
      <c r="I54" s="99" t="s">
        <v>151</v>
      </c>
      <c r="J54" s="99" t="s">
        <v>383</v>
      </c>
      <c r="K54" s="99" t="s">
        <v>483</v>
      </c>
      <c r="L54" s="99"/>
      <c r="M54" s="99"/>
      <c r="N54" s="120" t="s">
        <v>211</v>
      </c>
      <c r="O54" s="198" t="s">
        <v>721</v>
      </c>
      <c r="P54" s="199"/>
      <c r="Q54" s="200"/>
      <c r="R54" s="195" t="s">
        <v>567</v>
      </c>
      <c r="S54" s="206" t="s">
        <v>568</v>
      </c>
      <c r="T54" s="197" t="s">
        <v>569</v>
      </c>
      <c r="U54" s="178" t="s">
        <v>361</v>
      </c>
      <c r="V54" s="179" t="s">
        <v>744</v>
      </c>
      <c r="W54" s="247">
        <v>0</v>
      </c>
      <c r="X54" s="269" t="s">
        <v>818</v>
      </c>
      <c r="Y54" s="290" t="s">
        <v>818</v>
      </c>
      <c r="Z54" s="322" t="s">
        <v>818</v>
      </c>
      <c r="AA54" s="333" t="s">
        <v>924</v>
      </c>
      <c r="AB54" s="333" t="s">
        <v>924</v>
      </c>
      <c r="AC54" s="333" t="s">
        <v>924</v>
      </c>
      <c r="AD54" s="326"/>
      <c r="AE54" s="179"/>
      <c r="AF54" s="247"/>
    </row>
    <row r="55" spans="1:32" ht="79.2">
      <c r="A55" s="390"/>
      <c r="B55" s="362"/>
      <c r="C55" s="110" t="s">
        <v>105</v>
      </c>
      <c r="D55" s="87" t="s">
        <v>112</v>
      </c>
      <c r="E55" s="88" t="s">
        <v>129</v>
      </c>
      <c r="F55" s="99" t="s">
        <v>179</v>
      </c>
      <c r="G55" s="99" t="s">
        <v>225</v>
      </c>
      <c r="H55" s="99" t="s">
        <v>219</v>
      </c>
      <c r="I55" s="99" t="s">
        <v>226</v>
      </c>
      <c r="J55" s="99" t="s">
        <v>220</v>
      </c>
      <c r="K55" s="99" t="s">
        <v>483</v>
      </c>
      <c r="L55" s="99"/>
      <c r="M55" s="99"/>
      <c r="N55" s="120" t="s">
        <v>211</v>
      </c>
      <c r="O55" s="198" t="s">
        <v>721</v>
      </c>
      <c r="P55" s="199"/>
      <c r="Q55" s="200"/>
      <c r="R55" s="195" t="s">
        <v>567</v>
      </c>
      <c r="S55" s="206" t="s">
        <v>568</v>
      </c>
      <c r="T55" s="197" t="s">
        <v>569</v>
      </c>
      <c r="U55" s="178" t="s">
        <v>361</v>
      </c>
      <c r="V55" s="179" t="s">
        <v>745</v>
      </c>
      <c r="W55" s="247">
        <v>0</v>
      </c>
      <c r="X55" s="269" t="s">
        <v>818</v>
      </c>
      <c r="Y55" s="290" t="s">
        <v>818</v>
      </c>
      <c r="Z55" s="322" t="s">
        <v>818</v>
      </c>
      <c r="AA55" s="333" t="s">
        <v>924</v>
      </c>
      <c r="AB55" s="333" t="s">
        <v>924</v>
      </c>
      <c r="AC55" s="333" t="s">
        <v>924</v>
      </c>
      <c r="AD55" s="326"/>
      <c r="AE55" s="179"/>
      <c r="AF55" s="247"/>
    </row>
    <row r="56" spans="1:32" ht="250.8">
      <c r="A56" s="390"/>
      <c r="B56" s="362"/>
      <c r="C56" s="110" t="s">
        <v>105</v>
      </c>
      <c r="D56" s="87" t="s">
        <v>113</v>
      </c>
      <c r="E56" s="88" t="s">
        <v>130</v>
      </c>
      <c r="F56" s="99" t="s">
        <v>158</v>
      </c>
      <c r="G56" s="99" t="s">
        <v>227</v>
      </c>
      <c r="H56" s="99" t="s">
        <v>159</v>
      </c>
      <c r="I56" s="99" t="s">
        <v>160</v>
      </c>
      <c r="J56" s="99" t="s">
        <v>224</v>
      </c>
      <c r="K56" s="99" t="s">
        <v>483</v>
      </c>
      <c r="L56" s="99" t="s">
        <v>211</v>
      </c>
      <c r="M56" s="99" t="s">
        <v>211</v>
      </c>
      <c r="N56" s="120" t="s">
        <v>211</v>
      </c>
      <c r="O56" s="193" t="s">
        <v>722</v>
      </c>
      <c r="P56" s="176" t="s">
        <v>723</v>
      </c>
      <c r="Q56" t="s">
        <v>724</v>
      </c>
      <c r="R56" s="177" t="s">
        <v>725</v>
      </c>
      <c r="S56" s="206" t="s">
        <v>726</v>
      </c>
      <c r="T56" s="197" t="s">
        <v>591</v>
      </c>
      <c r="U56" s="178" t="s">
        <v>358</v>
      </c>
      <c r="V56" s="179" t="s">
        <v>746</v>
      </c>
      <c r="W56" s="247">
        <v>0.33</v>
      </c>
      <c r="X56" s="267" t="s">
        <v>819</v>
      </c>
      <c r="Y56" s="268" t="s">
        <v>820</v>
      </c>
      <c r="Z56" s="302" t="s">
        <v>821</v>
      </c>
      <c r="AA56" s="330" t="s">
        <v>926</v>
      </c>
      <c r="AB56" s="206"/>
      <c r="AC56" s="332" t="s">
        <v>591</v>
      </c>
      <c r="AD56" s="326"/>
      <c r="AE56" s="179"/>
      <c r="AF56" s="247"/>
    </row>
    <row r="57" spans="1:32" ht="95.25" customHeight="1">
      <c r="A57" s="390"/>
      <c r="B57" s="362"/>
      <c r="C57" s="110" t="s">
        <v>105</v>
      </c>
      <c r="D57" s="87" t="s">
        <v>114</v>
      </c>
      <c r="E57" s="88" t="s">
        <v>131</v>
      </c>
      <c r="F57" s="99" t="s">
        <v>161</v>
      </c>
      <c r="G57" s="99" t="s">
        <v>215</v>
      </c>
      <c r="H57" s="99" t="s">
        <v>218</v>
      </c>
      <c r="I57" s="99" t="s">
        <v>216</v>
      </c>
      <c r="J57" s="99" t="s">
        <v>217</v>
      </c>
      <c r="K57" s="99" t="s">
        <v>483</v>
      </c>
      <c r="L57" s="99"/>
      <c r="M57" s="99" t="s">
        <v>211</v>
      </c>
      <c r="N57" s="120" t="s">
        <v>211</v>
      </c>
      <c r="O57" s="198" t="s">
        <v>727</v>
      </c>
      <c r="P57" s="199"/>
      <c r="Q57" s="200"/>
      <c r="R57" s="195" t="s">
        <v>597</v>
      </c>
      <c r="S57" s="206" t="s">
        <v>568</v>
      </c>
      <c r="T57" s="197" t="s">
        <v>569</v>
      </c>
      <c r="U57" s="178" t="s">
        <v>361</v>
      </c>
      <c r="V57" s="179" t="s">
        <v>795</v>
      </c>
      <c r="W57" s="247">
        <v>0</v>
      </c>
      <c r="X57" s="273" t="s">
        <v>822</v>
      </c>
      <c r="Y57" s="273" t="s">
        <v>823</v>
      </c>
      <c r="Z57" s="302" t="s">
        <v>824</v>
      </c>
      <c r="AA57" s="333" t="s">
        <v>925</v>
      </c>
      <c r="AB57" s="206"/>
      <c r="AC57" s="332" t="s">
        <v>736</v>
      </c>
      <c r="AD57" s="326"/>
      <c r="AE57" s="179"/>
      <c r="AF57" s="247"/>
    </row>
    <row r="58" spans="1:32" ht="170.25" customHeight="1" thickBot="1">
      <c r="A58" s="391"/>
      <c r="B58" s="360"/>
      <c r="C58" s="110" t="s">
        <v>105</v>
      </c>
      <c r="D58" s="157" t="s">
        <v>115</v>
      </c>
      <c r="E58" s="158" t="s">
        <v>132</v>
      </c>
      <c r="F58" s="159" t="s">
        <v>253</v>
      </c>
      <c r="G58" s="159" t="s">
        <v>254</v>
      </c>
      <c r="H58" s="159" t="s">
        <v>255</v>
      </c>
      <c r="I58" s="159" t="s">
        <v>256</v>
      </c>
      <c r="J58" s="159" t="s">
        <v>238</v>
      </c>
      <c r="K58" s="159" t="s">
        <v>471</v>
      </c>
      <c r="L58" s="159" t="s">
        <v>211</v>
      </c>
      <c r="M58" s="159" t="s">
        <v>211</v>
      </c>
      <c r="N58" s="160" t="s">
        <v>211</v>
      </c>
      <c r="O58" s="210" t="s">
        <v>728</v>
      </c>
      <c r="P58" s="233">
        <v>0.33300000000000002</v>
      </c>
      <c r="Q58" s="210" t="s">
        <v>729</v>
      </c>
      <c r="R58" s="234" t="s">
        <v>730</v>
      </c>
      <c r="S58" s="235" t="s">
        <v>731</v>
      </c>
      <c r="T58" s="197" t="s">
        <v>565</v>
      </c>
      <c r="U58" s="178" t="s">
        <v>358</v>
      </c>
      <c r="V58" s="179" t="s">
        <v>747</v>
      </c>
      <c r="W58" s="247">
        <v>0.33</v>
      </c>
      <c r="X58" s="273" t="s">
        <v>860</v>
      </c>
      <c r="Y58" s="291">
        <v>0.66600000000000004</v>
      </c>
      <c r="Z58" s="306" t="s">
        <v>861</v>
      </c>
      <c r="AA58" s="206" t="s">
        <v>939</v>
      </c>
      <c r="AB58" s="206" t="s">
        <v>886</v>
      </c>
      <c r="AC58" s="332" t="s">
        <v>892</v>
      </c>
      <c r="AD58" s="326"/>
      <c r="AE58" s="179"/>
      <c r="AF58" s="247"/>
    </row>
    <row r="59" spans="1:32" ht="123.75" customHeight="1" thickBot="1">
      <c r="A59" s="362" t="s">
        <v>143</v>
      </c>
      <c r="B59" s="362" t="s">
        <v>144</v>
      </c>
      <c r="C59" s="111" t="s">
        <v>133</v>
      </c>
      <c r="D59" s="89" t="s">
        <v>134</v>
      </c>
      <c r="E59" s="90" t="s">
        <v>137</v>
      </c>
      <c r="F59" s="100" t="s">
        <v>487</v>
      </c>
      <c r="G59" s="100" t="s">
        <v>501</v>
      </c>
      <c r="H59" s="100" t="s">
        <v>502</v>
      </c>
      <c r="I59" s="100" t="s">
        <v>503</v>
      </c>
      <c r="J59" s="100" t="s">
        <v>504</v>
      </c>
      <c r="K59" s="100" t="s">
        <v>494</v>
      </c>
      <c r="L59" s="97"/>
      <c r="M59" s="97"/>
      <c r="N59" s="121" t="s">
        <v>211</v>
      </c>
      <c r="O59" s="187" t="s">
        <v>732</v>
      </c>
      <c r="P59" s="236"/>
      <c r="Q59" s="237"/>
      <c r="R59" s="190" t="s">
        <v>733</v>
      </c>
      <c r="S59" s="191" t="s">
        <v>734</v>
      </c>
      <c r="T59" s="192" t="s">
        <v>569</v>
      </c>
      <c r="U59" s="178" t="s">
        <v>361</v>
      </c>
      <c r="V59" s="239" t="s">
        <v>755</v>
      </c>
      <c r="W59" s="247">
        <v>0</v>
      </c>
      <c r="X59" s="292" t="s">
        <v>862</v>
      </c>
      <c r="Y59" s="293" t="s">
        <v>862</v>
      </c>
      <c r="Z59" s="323" t="s">
        <v>862</v>
      </c>
      <c r="AA59" s="331" t="s">
        <v>862</v>
      </c>
      <c r="AB59" s="331" t="s">
        <v>862</v>
      </c>
      <c r="AC59" s="332" t="s">
        <v>862</v>
      </c>
      <c r="AD59" s="326"/>
      <c r="AE59" s="239"/>
      <c r="AF59" s="247"/>
    </row>
    <row r="60" spans="1:32" ht="251.4" thickBot="1">
      <c r="A60" s="362"/>
      <c r="B60" s="362"/>
      <c r="C60" s="111" t="s">
        <v>133</v>
      </c>
      <c r="D60" s="89" t="s">
        <v>135</v>
      </c>
      <c r="E60" s="90" t="s">
        <v>138</v>
      </c>
      <c r="F60" s="173" t="s">
        <v>492</v>
      </c>
      <c r="G60" s="173" t="s">
        <v>505</v>
      </c>
      <c r="H60" s="173" t="s">
        <v>507</v>
      </c>
      <c r="I60" s="173" t="s">
        <v>506</v>
      </c>
      <c r="J60" s="173" t="s">
        <v>508</v>
      </c>
      <c r="K60" s="100" t="s">
        <v>485</v>
      </c>
      <c r="L60" s="97" t="s">
        <v>211</v>
      </c>
      <c r="M60" s="97"/>
      <c r="N60" s="121"/>
      <c r="O60" s="193" t="s">
        <v>732</v>
      </c>
      <c r="P60" s="199"/>
      <c r="Q60" s="200"/>
      <c r="R60" s="190" t="s">
        <v>735</v>
      </c>
      <c r="S60" s="191" t="s">
        <v>734</v>
      </c>
      <c r="T60" s="192" t="s">
        <v>736</v>
      </c>
      <c r="U60" s="178" t="s">
        <v>359</v>
      </c>
      <c r="V60" s="239" t="s">
        <v>756</v>
      </c>
      <c r="W60" s="247">
        <v>0</v>
      </c>
      <c r="X60" s="267"/>
      <c r="Y60" s="275"/>
      <c r="Z60" s="310"/>
      <c r="AA60" s="332" t="s">
        <v>736</v>
      </c>
      <c r="AB60" s="332" t="s">
        <v>736</v>
      </c>
      <c r="AC60" s="332" t="s">
        <v>736</v>
      </c>
      <c r="AD60" s="326"/>
      <c r="AE60" s="239"/>
      <c r="AF60" s="247"/>
    </row>
    <row r="61" spans="1:32" ht="343.8" thickBot="1">
      <c r="A61" s="360"/>
      <c r="B61" s="360"/>
      <c r="C61" s="111" t="s">
        <v>133</v>
      </c>
      <c r="D61" s="171" t="s">
        <v>136</v>
      </c>
      <c r="E61" s="90" t="s">
        <v>139</v>
      </c>
      <c r="F61" s="100" t="s">
        <v>490</v>
      </c>
      <c r="G61" s="100" t="s">
        <v>509</v>
      </c>
      <c r="H61" s="100" t="s">
        <v>510</v>
      </c>
      <c r="I61" s="100" t="s">
        <v>511</v>
      </c>
      <c r="J61" s="100" t="s">
        <v>512</v>
      </c>
      <c r="K61" s="168" t="s">
        <v>491</v>
      </c>
      <c r="L61" s="169" t="s">
        <v>211</v>
      </c>
      <c r="M61" s="169" t="s">
        <v>211</v>
      </c>
      <c r="N61" s="170" t="s">
        <v>211</v>
      </c>
      <c r="O61" s="193" t="s">
        <v>737</v>
      </c>
      <c r="P61" s="199"/>
      <c r="Q61" s="200"/>
      <c r="R61" s="238" t="s">
        <v>738</v>
      </c>
      <c r="S61" s="206" t="s">
        <v>739</v>
      </c>
      <c r="T61" s="192" t="s">
        <v>569</v>
      </c>
      <c r="U61" s="178" t="s">
        <v>359</v>
      </c>
      <c r="V61" s="239" t="s">
        <v>757</v>
      </c>
      <c r="W61" s="247">
        <v>0</v>
      </c>
      <c r="X61" s="288" t="s">
        <v>880</v>
      </c>
      <c r="Y61" s="278">
        <v>0</v>
      </c>
      <c r="Z61" s="324" t="s">
        <v>879</v>
      </c>
      <c r="AA61" s="333" t="s">
        <v>938</v>
      </c>
      <c r="AB61" s="305" t="s">
        <v>886</v>
      </c>
      <c r="AC61" s="332" t="s">
        <v>569</v>
      </c>
      <c r="AD61" s="326"/>
      <c r="AE61" s="239"/>
      <c r="AF61" s="247"/>
    </row>
    <row r="62" spans="1:32" ht="317.39999999999998" thickBot="1">
      <c r="A62" s="395"/>
      <c r="B62" s="395"/>
      <c r="C62" s="161" t="s">
        <v>133</v>
      </c>
      <c r="D62" s="162" t="s">
        <v>136</v>
      </c>
      <c r="E62" s="163" t="s">
        <v>489</v>
      </c>
      <c r="F62" s="172" t="s">
        <v>488</v>
      </c>
      <c r="G62" s="164" t="s">
        <v>513</v>
      </c>
      <c r="H62" s="164" t="s">
        <v>514</v>
      </c>
      <c r="I62" s="164" t="s">
        <v>515</v>
      </c>
      <c r="J62" s="164" t="s">
        <v>512</v>
      </c>
      <c r="K62" s="164" t="s">
        <v>493</v>
      </c>
      <c r="L62" s="165" t="s">
        <v>211</v>
      </c>
      <c r="M62" s="165" t="s">
        <v>211</v>
      </c>
      <c r="N62" s="166" t="s">
        <v>211</v>
      </c>
      <c r="O62" s="211" t="s">
        <v>737</v>
      </c>
      <c r="P62" s="212"/>
      <c r="Q62" s="213"/>
      <c r="R62" s="238" t="s">
        <v>740</v>
      </c>
      <c r="S62" s="206" t="s">
        <v>739</v>
      </c>
      <c r="T62" s="192" t="s">
        <v>569</v>
      </c>
      <c r="U62" s="178" t="s">
        <v>359</v>
      </c>
      <c r="V62" s="239" t="s">
        <v>758</v>
      </c>
      <c r="W62" s="247">
        <v>0</v>
      </c>
      <c r="X62" s="288" t="s">
        <v>878</v>
      </c>
      <c r="Y62" s="278">
        <v>0</v>
      </c>
      <c r="Z62" s="324" t="s">
        <v>879</v>
      </c>
      <c r="AA62" s="333" t="s">
        <v>922</v>
      </c>
      <c r="AB62" s="206" t="s">
        <v>886</v>
      </c>
      <c r="AC62" s="332" t="s">
        <v>569</v>
      </c>
      <c r="AD62" s="326"/>
      <c r="AE62" s="239"/>
      <c r="AF62" s="247"/>
    </row>
    <row r="63" spans="1:32" ht="15" thickTop="1" thickBot="1">
      <c r="A63" s="392" t="s">
        <v>385</v>
      </c>
      <c r="B63" s="393"/>
      <c r="C63" s="393"/>
      <c r="D63" s="393"/>
      <c r="E63" s="392">
        <f>(COUNTA(F7:F62))-1</f>
        <v>55</v>
      </c>
      <c r="F63" s="394"/>
      <c r="G63" s="5"/>
      <c r="H63" s="5"/>
      <c r="I63" s="5"/>
      <c r="J63" s="5"/>
      <c r="K63" s="5"/>
      <c r="L63" s="5"/>
      <c r="M63" s="5"/>
      <c r="N63" s="5"/>
    </row>
    <row r="65" spans="1:23" s="3" customFormat="1" thickBot="1">
      <c r="A65" s="388" t="s">
        <v>140</v>
      </c>
      <c r="B65" s="389"/>
      <c r="C65" s="389"/>
      <c r="D65" s="389"/>
      <c r="E65" s="389"/>
      <c r="F65" s="389"/>
      <c r="G65" s="389"/>
      <c r="H65" s="389"/>
      <c r="I65" s="389"/>
      <c r="J65" s="389"/>
      <c r="K65" s="389"/>
      <c r="L65" s="389"/>
      <c r="M65" s="389"/>
      <c r="N65" s="389"/>
      <c r="W65" s="243"/>
    </row>
    <row r="66" spans="1:23" s="3" customFormat="1" thickBot="1">
      <c r="A66" s="167" t="s">
        <v>141</v>
      </c>
      <c r="B66" s="385" t="s">
        <v>142</v>
      </c>
      <c r="C66" s="385"/>
      <c r="D66" s="385"/>
      <c r="E66" s="385"/>
      <c r="F66" s="385"/>
      <c r="G66" s="385"/>
      <c r="H66" s="385"/>
      <c r="I66" s="385"/>
      <c r="J66" s="386" t="s">
        <v>427</v>
      </c>
      <c r="K66" s="386"/>
      <c r="L66" s="386"/>
      <c r="M66" s="386"/>
      <c r="N66" s="387"/>
      <c r="W66" s="243"/>
    </row>
    <row r="67" spans="1:23" s="3" customFormat="1" ht="13.2">
      <c r="A67" s="7">
        <v>1</v>
      </c>
      <c r="B67" s="380" t="s">
        <v>426</v>
      </c>
      <c r="C67" s="380"/>
      <c r="D67" s="380"/>
      <c r="E67" s="380"/>
      <c r="F67" s="380"/>
      <c r="G67" s="380"/>
      <c r="H67" s="380"/>
      <c r="I67" s="381"/>
      <c r="J67" s="381" t="s">
        <v>428</v>
      </c>
      <c r="K67" s="381"/>
      <c r="L67" s="381"/>
      <c r="M67" s="381"/>
      <c r="N67" s="382"/>
      <c r="W67" s="243"/>
    </row>
    <row r="68" spans="1:23" ht="13.2">
      <c r="A68" s="7">
        <v>2</v>
      </c>
      <c r="B68" s="380" t="s">
        <v>539</v>
      </c>
      <c r="C68" s="380"/>
      <c r="D68" s="380"/>
      <c r="E68" s="380"/>
      <c r="F68" s="380"/>
      <c r="G68" s="380"/>
      <c r="H68" s="380"/>
      <c r="I68" s="381"/>
      <c r="J68" s="381" t="s">
        <v>528</v>
      </c>
      <c r="K68" s="381"/>
      <c r="L68" s="381"/>
      <c r="M68" s="381"/>
      <c r="N68" s="382"/>
    </row>
  </sheetData>
  <autoFilter ref="A6:AF63" xr:uid="{FF903634-0F07-4825-8511-5F33520DBCDB}">
    <filterColumn colId="11" showButton="0"/>
    <filterColumn colId="12" showButton="0"/>
  </autoFilter>
  <mergeCells count="44">
    <mergeCell ref="X5:Z5"/>
    <mergeCell ref="AA5:AC5"/>
    <mergeCell ref="AD5:AF5"/>
    <mergeCell ref="X23:Z23"/>
    <mergeCell ref="AA23:AC23"/>
    <mergeCell ref="B68:I68"/>
    <mergeCell ref="J68:N68"/>
    <mergeCell ref="L23:N23"/>
    <mergeCell ref="B66:I66"/>
    <mergeCell ref="J66:N66"/>
    <mergeCell ref="B67:I67"/>
    <mergeCell ref="J67:N67"/>
    <mergeCell ref="B53:B58"/>
    <mergeCell ref="A65:N65"/>
    <mergeCell ref="A53:A58"/>
    <mergeCell ref="A63:D63"/>
    <mergeCell ref="E63:F63"/>
    <mergeCell ref="A37:A38"/>
    <mergeCell ref="B37:B38"/>
    <mergeCell ref="A59:A62"/>
    <mergeCell ref="B59:B62"/>
    <mergeCell ref="C1:N2"/>
    <mergeCell ref="A5:N5"/>
    <mergeCell ref="A7:A25"/>
    <mergeCell ref="B7:B25"/>
    <mergeCell ref="L6:N6"/>
    <mergeCell ref="A3:N3"/>
    <mergeCell ref="A4:N4"/>
    <mergeCell ref="A1:B2"/>
    <mergeCell ref="A46:A52"/>
    <mergeCell ref="B39:B42"/>
    <mergeCell ref="A39:A42"/>
    <mergeCell ref="B43:B45"/>
    <mergeCell ref="A43:A45"/>
    <mergeCell ref="B46:B52"/>
    <mergeCell ref="R5:T5"/>
    <mergeCell ref="U5:W5"/>
    <mergeCell ref="A26:A30"/>
    <mergeCell ref="A31:A36"/>
    <mergeCell ref="B31:B36"/>
    <mergeCell ref="B26:B30"/>
    <mergeCell ref="O5:Q5"/>
    <mergeCell ref="O23:Q23"/>
    <mergeCell ref="R23:T23"/>
  </mergeCells>
  <phoneticPr fontId="9" type="noConversion"/>
  <conditionalFormatting sqref="E43:I43">
    <cfRule type="duplicateValues" dxfId="10" priority="1"/>
  </conditionalFormatting>
  <hyperlinks>
    <hyperlink ref="Q27" r:id="rId1" xr:uid="{5EB7EDB0-892F-404A-A1F2-05B34AA5E113}"/>
    <hyperlink ref="Z10" r:id="rId2" display="https://drive.google.com/drive/folders/1n4LOkWGSuHVtqmYqnW7oN3AcFKt9XuZY?usp=drive_link" xr:uid="{A4E91A93-3822-4AE7-9022-EAB6CE7D7707}"/>
    <hyperlink ref="Z16" r:id="rId3" xr:uid="{8696C287-9566-407B-9437-032BC1BBCE3B}"/>
    <hyperlink ref="Z25" r:id="rId4" xr:uid="{29312F7D-01DA-4F7C-A44D-0E66467945F7}"/>
    <hyperlink ref="Z13" r:id="rId5" xr:uid="{660C970B-3238-4518-8FDC-F0C0CE8BA821}"/>
    <hyperlink ref="Z56" r:id="rId6" display="https://www.ambientebogota.gov.co/es/web/transparencia/plan-anticorrupcion-y-de-atencion-al-ciudadano1/-/document_library_display/Y0VDqzfpYjO5/view/1001920?_110_INSTANCE_Y0VDqzfpYjO5_redirect=https%3A%2F%2Fwww.ambientebogota.gov.co%2Fes%2Fweb%2Ftransparencia%2Fplan-anticorrupcion-y-de-atencion-al-ciudadano1%3Fp_p_id%3D110_INSTANCE_Y0VDqzfpYjO5%26p_p_lifecycle%3D0%26p_p_state%3Dnormal%26p_p_mode%3Dview%26p_p_col_id%3Dcolumn-2%26p_p_col_pos%3D1%26p_p_col_count%3D3" xr:uid="{FE678A75-8A72-4CF1-8699-12A189656F42}"/>
    <hyperlink ref="AB42" r:id="rId7" xr:uid="{97C207F3-2283-466A-8F83-8FFFD0D2BEF3}"/>
    <hyperlink ref="AB61" r:id="rId8" xr:uid="{8617D170-1E48-4652-A5B1-05DF5843A7AC}"/>
    <hyperlink ref="AB50" r:id="rId9" xr:uid="{905AD82D-D6ED-4C02-B21E-E4E946DE1C24}"/>
    <hyperlink ref="AB49" r:id="rId10" xr:uid="{5D84F22D-66E3-40B8-84E4-AF1CB03562EB}"/>
    <hyperlink ref="AB47" r:id="rId11" xr:uid="{B2A34AB0-2551-4B2B-BF4F-EAC56E737054}"/>
    <hyperlink ref="AB43" r:id="rId12" xr:uid="{411C90E1-5E21-4580-B324-20F6307673FA}"/>
    <hyperlink ref="AB33" r:id="rId13" xr:uid="{F2998D97-373C-4963-B690-3CC965C3D7B2}"/>
    <hyperlink ref="AB32" r:id="rId14" xr:uid="{3BA4C983-2596-4DD7-BA62-47CABF8E8C5E}"/>
  </hyperlinks>
  <pageMargins left="0.23622047244094491" right="0.23622047244094491" top="0.74803149606299213" bottom="0.74803149606299213" header="0.31496062992125984" footer="0.31496062992125984"/>
  <pageSetup paperSize="14" scale="23" orientation="landscape" horizontalDpi="4294967295" verticalDpi="4294967295"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2326D550-95AD-4BC0-8D66-3A745E9FA10A}">
          <x14:formula1>
            <xm:f>'Lista '!$A$2:$A$8</xm:f>
          </x14:formula1>
          <xm:sqref>U53:U58 U37:U38 AD53:AD58 AD37:AD38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A743-4D93-4D71-8E91-7789A462F6A9}">
  <sheetPr>
    <tabColor theme="0"/>
  </sheetPr>
  <dimension ref="A1:L15"/>
  <sheetViews>
    <sheetView zoomScale="95" zoomScaleNormal="95" workbookViewId="0">
      <selection activeCell="F12" sqref="F12"/>
    </sheetView>
  </sheetViews>
  <sheetFormatPr baseColWidth="10" defaultColWidth="11.44140625" defaultRowHeight="13.2"/>
  <cols>
    <col min="1" max="1" width="16" style="10" customWidth="1"/>
    <col min="2" max="2" width="35.88671875" style="10" customWidth="1"/>
    <col min="3" max="3" width="12.88671875" style="23" customWidth="1"/>
    <col min="4" max="4" width="13.44140625" style="23" customWidth="1"/>
    <col min="5" max="5" width="16" style="23" customWidth="1"/>
    <col min="6" max="6" width="16.6640625" style="23" customWidth="1"/>
    <col min="7" max="8" width="16.6640625" style="10" customWidth="1"/>
    <col min="9" max="9" width="15.6640625" style="10" customWidth="1"/>
    <col min="10" max="10" width="11.44140625" style="10"/>
    <col min="11" max="11" width="19.44140625" style="10" customWidth="1"/>
    <col min="12" max="12" width="23" style="10" customWidth="1"/>
    <col min="13" max="16384" width="11.44140625" style="10"/>
  </cols>
  <sheetData>
    <row r="1" spans="1:12" ht="36" customHeight="1">
      <c r="A1" s="398" t="s">
        <v>807</v>
      </c>
      <c r="B1" s="399"/>
      <c r="C1" s="399"/>
      <c r="D1" s="399"/>
      <c r="E1" s="399"/>
      <c r="F1" s="399"/>
      <c r="G1" s="399"/>
      <c r="H1" s="399"/>
      <c r="I1" s="400"/>
    </row>
    <row r="2" spans="1:12" ht="69" customHeight="1">
      <c r="A2" s="11" t="s">
        <v>324</v>
      </c>
      <c r="B2" s="11" t="s">
        <v>325</v>
      </c>
      <c r="C2" s="250" t="s">
        <v>801</v>
      </c>
      <c r="D2" s="251" t="s">
        <v>800</v>
      </c>
      <c r="E2" s="251" t="s">
        <v>799</v>
      </c>
      <c r="F2" s="252" t="s">
        <v>810</v>
      </c>
      <c r="G2" s="253" t="s">
        <v>802</v>
      </c>
      <c r="H2" s="261" t="s">
        <v>809</v>
      </c>
      <c r="I2" s="253" t="s">
        <v>808</v>
      </c>
    </row>
    <row r="3" spans="1:12" ht="38.25" customHeight="1">
      <c r="A3" s="14" t="s">
        <v>329</v>
      </c>
      <c r="B3" s="24" t="s">
        <v>356</v>
      </c>
      <c r="C3" s="15">
        <v>18</v>
      </c>
      <c r="D3" s="16">
        <f>+ResumenPorcentajes!S7</f>
        <v>0.26555555555555554</v>
      </c>
      <c r="E3" s="17" t="str">
        <f t="shared" ref="E3:E12" si="0">+IF(AND(D3&gt;=0,D3&lt;=0.59),"ZONA BAJA",IF(AND(D3&gt;=0.6,D3&lt;=0.79),"ZONA MEDIA","ZONA ALTA"))</f>
        <v>ZONA BAJA</v>
      </c>
      <c r="F3" s="257">
        <f>+ResumenPorcentajes!V7</f>
        <v>12</v>
      </c>
      <c r="G3" s="258">
        <f>+ResumenPorcentajes!W7</f>
        <v>0.39833333333333337</v>
      </c>
      <c r="H3" s="16">
        <f>+ResumenPorcentajes!X7</f>
        <v>0</v>
      </c>
      <c r="I3" s="17" t="str">
        <f t="shared" ref="I3:I12" si="1">+IF(AND(G3&gt;=0,G3&lt;=0.59),"ZONA BAJA",IF(AND(G3&gt;=0.6,G3&lt;=0.79),"ZONA MEDIA","ZONA ALTA"))</f>
        <v>ZONA BAJA</v>
      </c>
    </row>
    <row r="4" spans="1:12" ht="25.5" customHeight="1">
      <c r="A4" s="14" t="s">
        <v>330</v>
      </c>
      <c r="B4" s="24" t="s">
        <v>355</v>
      </c>
      <c r="C4" s="15">
        <v>5</v>
      </c>
      <c r="D4" s="16">
        <f>+ResumenPorcentajes!S26</f>
        <v>0.47400000000000003</v>
      </c>
      <c r="E4" s="17" t="str">
        <f t="shared" si="0"/>
        <v>ZONA BAJA</v>
      </c>
      <c r="F4" s="257">
        <f>+ResumenPorcentajes!V26</f>
        <v>4</v>
      </c>
      <c r="G4" s="258">
        <f>+ResumenPorcentajes!W26</f>
        <v>0.59250000000000003</v>
      </c>
      <c r="H4" s="16">
        <f>+ResumenPorcentajes!X26</f>
        <v>0</v>
      </c>
      <c r="I4" s="17" t="str">
        <f t="shared" si="1"/>
        <v>ZONA ALTA</v>
      </c>
    </row>
    <row r="5" spans="1:12" ht="25.5" customHeight="1">
      <c r="A5" s="14" t="s">
        <v>331</v>
      </c>
      <c r="B5" s="24" t="s">
        <v>354</v>
      </c>
      <c r="C5" s="15">
        <v>6</v>
      </c>
      <c r="D5" s="16">
        <f>+ResumenPorcentajes!S31</f>
        <v>0.32333333333333331</v>
      </c>
      <c r="E5" s="17" t="str">
        <f t="shared" si="0"/>
        <v>ZONA BAJA</v>
      </c>
      <c r="F5" s="257">
        <f>+ResumenPorcentajes!V31</f>
        <v>6</v>
      </c>
      <c r="G5" s="258">
        <f>+ResumenPorcentajes!W31</f>
        <v>0.32333333333333331</v>
      </c>
      <c r="H5" s="16">
        <f>+ResumenPorcentajes!X31</f>
        <v>0</v>
      </c>
      <c r="I5" s="17" t="str">
        <f t="shared" si="1"/>
        <v>ZONA BAJA</v>
      </c>
      <c r="K5" s="9" t="s">
        <v>332</v>
      </c>
      <c r="L5" s="18" t="s">
        <v>333</v>
      </c>
    </row>
    <row r="6" spans="1:12" ht="25.5" customHeight="1">
      <c r="A6" s="8" t="s">
        <v>334</v>
      </c>
      <c r="B6" s="24" t="s">
        <v>353</v>
      </c>
      <c r="C6" s="19">
        <v>2</v>
      </c>
      <c r="D6" s="16">
        <f>+ResumenPorcentajes!S37</f>
        <v>0.29000000000000004</v>
      </c>
      <c r="E6" s="17" t="str">
        <f t="shared" si="0"/>
        <v>ZONA BAJA</v>
      </c>
      <c r="F6" s="259">
        <f>+ResumenPorcentajes!V37</f>
        <v>2</v>
      </c>
      <c r="G6" s="258">
        <f>+ResumenPorcentajes!W37</f>
        <v>0.29000000000000004</v>
      </c>
      <c r="H6" s="16">
        <f>+ResumenPorcentajes!X37</f>
        <v>0</v>
      </c>
      <c r="I6" s="17" t="str">
        <f t="shared" si="1"/>
        <v>ZONA BAJA</v>
      </c>
      <c r="K6" s="9" t="s">
        <v>335</v>
      </c>
      <c r="L6" s="20" t="s">
        <v>336</v>
      </c>
    </row>
    <row r="7" spans="1:12" ht="25.5" customHeight="1">
      <c r="A7" s="8" t="s">
        <v>337</v>
      </c>
      <c r="B7" s="24" t="s">
        <v>352</v>
      </c>
      <c r="C7" s="19">
        <v>4</v>
      </c>
      <c r="D7" s="16">
        <f>+ResumenPorcentajes!S39</f>
        <v>0.2525</v>
      </c>
      <c r="E7" s="17" t="str">
        <f t="shared" si="0"/>
        <v>ZONA BAJA</v>
      </c>
      <c r="F7" s="259">
        <f>+ResumenPorcentajes!V39</f>
        <v>1</v>
      </c>
      <c r="G7" s="258">
        <f>+ResumenPorcentajes!W39</f>
        <v>0.25</v>
      </c>
      <c r="H7" s="16">
        <f>+ResumenPorcentajes!X39</f>
        <v>0</v>
      </c>
      <c r="I7" s="17" t="str">
        <f t="shared" si="1"/>
        <v>ZONA BAJA</v>
      </c>
      <c r="K7" s="9" t="s">
        <v>338</v>
      </c>
      <c r="L7" s="21" t="s">
        <v>339</v>
      </c>
    </row>
    <row r="8" spans="1:12" ht="25.5" customHeight="1">
      <c r="A8" s="8" t="s">
        <v>344</v>
      </c>
      <c r="B8" s="24" t="s">
        <v>351</v>
      </c>
      <c r="C8" s="19">
        <v>3</v>
      </c>
      <c r="D8" s="16">
        <f>+ResumenPorcentajes!S43</f>
        <v>0.33</v>
      </c>
      <c r="E8" s="17" t="str">
        <f t="shared" si="0"/>
        <v>ZONA BAJA</v>
      </c>
      <c r="F8" s="259">
        <f>+ResumenPorcentajes!V43</f>
        <v>2</v>
      </c>
      <c r="G8" s="258">
        <f>+ResumenPorcentajes!W43</f>
        <v>0.33</v>
      </c>
      <c r="H8" s="16">
        <f>+ResumenPorcentajes!X43</f>
        <v>0</v>
      </c>
      <c r="I8" s="17" t="str">
        <f t="shared" si="1"/>
        <v>ZONA BAJA</v>
      </c>
      <c r="K8" s="23"/>
      <c r="L8" s="23"/>
    </row>
    <row r="9" spans="1:12" ht="25.5" customHeight="1">
      <c r="A9" s="8" t="s">
        <v>345</v>
      </c>
      <c r="B9" s="24" t="s">
        <v>350</v>
      </c>
      <c r="C9" s="19">
        <v>7</v>
      </c>
      <c r="D9" s="16">
        <f>+ResumenPorcentajes!S46</f>
        <v>0.21428571428571425</v>
      </c>
      <c r="E9" s="17" t="str">
        <f t="shared" si="0"/>
        <v>ZONA BAJA</v>
      </c>
      <c r="F9" s="259">
        <f>+ResumenPorcentajes!V46</f>
        <v>4</v>
      </c>
      <c r="G9" s="258">
        <f>+ResumenPorcentajes!W46</f>
        <v>0.28749999999999998</v>
      </c>
      <c r="H9" s="16">
        <f>+ResumenPorcentajes!X46</f>
        <v>0</v>
      </c>
      <c r="I9" s="17" t="str">
        <f t="shared" si="1"/>
        <v>ZONA BAJA</v>
      </c>
      <c r="K9" s="23"/>
      <c r="L9" s="23"/>
    </row>
    <row r="10" spans="1:12" ht="25.5" customHeight="1">
      <c r="A10" s="8" t="s">
        <v>346</v>
      </c>
      <c r="B10" s="24" t="s">
        <v>349</v>
      </c>
      <c r="C10" s="19">
        <v>6</v>
      </c>
      <c r="D10" s="16">
        <f>+ResumenPorcentajes!S53</f>
        <v>0.11</v>
      </c>
      <c r="E10" s="17" t="str">
        <f t="shared" si="0"/>
        <v>ZONA BAJA</v>
      </c>
      <c r="F10" s="259">
        <f>+ResumenPorcentajes!V53</f>
        <v>2</v>
      </c>
      <c r="G10" s="258">
        <f>+ResumenPorcentajes!W53</f>
        <v>0.33</v>
      </c>
      <c r="H10" s="16">
        <f>+ResumenPorcentajes!X53</f>
        <v>0</v>
      </c>
      <c r="I10" s="17" t="str">
        <f t="shared" si="1"/>
        <v>ZONA BAJA</v>
      </c>
      <c r="K10" s="23"/>
      <c r="L10" s="23"/>
    </row>
    <row r="11" spans="1:12" ht="25.5" customHeight="1">
      <c r="A11" s="8" t="s">
        <v>347</v>
      </c>
      <c r="B11" s="24" t="s">
        <v>348</v>
      </c>
      <c r="C11" s="19">
        <v>4</v>
      </c>
      <c r="D11" s="16">
        <f>+ResumenPorcentajes!S59</f>
        <v>0</v>
      </c>
      <c r="E11" s="17" t="str">
        <f t="shared" si="0"/>
        <v>ZONA BAJA</v>
      </c>
      <c r="F11" s="259">
        <f>+ResumenPorcentajes!V59</f>
        <v>3</v>
      </c>
      <c r="G11" s="258">
        <f>+ResumenPorcentajes!W59</f>
        <v>0</v>
      </c>
      <c r="H11" s="16">
        <f>+ResumenPorcentajes!X59</f>
        <v>0</v>
      </c>
      <c r="I11" s="17" t="str">
        <f t="shared" si="1"/>
        <v>ZONA BAJA</v>
      </c>
    </row>
    <row r="12" spans="1:12" ht="25.5" customHeight="1">
      <c r="A12" s="350" t="s">
        <v>803</v>
      </c>
      <c r="B12" s="350"/>
      <c r="C12" s="13">
        <f>+SUM(C3:C11)</f>
        <v>55</v>
      </c>
      <c r="D12" s="22">
        <f>+AVERAGE(D3:D11)</f>
        <v>0.25107495590828921</v>
      </c>
      <c r="E12" s="17" t="str">
        <f t="shared" si="0"/>
        <v>ZONA BAJA</v>
      </c>
      <c r="F12" s="253">
        <f>+SUM(F3:F11)</f>
        <v>36</v>
      </c>
      <c r="G12" s="260">
        <f>+AVERAGE(G3:G11)</f>
        <v>0.31129629629629629</v>
      </c>
      <c r="H12" s="262">
        <f>+AVERAGE(H3:H11)</f>
        <v>0</v>
      </c>
      <c r="I12" s="17" t="str">
        <f t="shared" si="1"/>
        <v>ZONA BAJA</v>
      </c>
    </row>
    <row r="13" spans="1:12" ht="7.5" customHeight="1"/>
    <row r="14" spans="1:12" ht="42.75" customHeight="1">
      <c r="A14" s="401" t="s">
        <v>342</v>
      </c>
      <c r="B14" s="401"/>
      <c r="C14" s="401"/>
      <c r="D14" s="401"/>
      <c r="E14" s="401"/>
      <c r="F14" s="401"/>
      <c r="G14" s="401"/>
      <c r="H14" s="401"/>
      <c r="I14" s="401"/>
      <c r="J14" s="401"/>
      <c r="K14" s="401"/>
      <c r="L14" s="401"/>
    </row>
    <row r="15" spans="1:12" ht="20.25" customHeight="1"/>
  </sheetData>
  <mergeCells count="3">
    <mergeCell ref="A1:I1"/>
    <mergeCell ref="A12:B12"/>
    <mergeCell ref="A14:L14"/>
  </mergeCells>
  <conditionalFormatting sqref="E3:E12">
    <cfRule type="containsText" dxfId="9" priority="4" operator="containsText" text="ZONA ALTA">
      <formula>NOT(ISERROR(SEARCH("ZONA ALTA",E3)))</formula>
    </cfRule>
    <cfRule type="containsText" dxfId="8" priority="5" operator="containsText" text="ZONA MEDIA">
      <formula>NOT(ISERROR(SEARCH("ZONA MEDIA",E3)))</formula>
    </cfRule>
    <cfRule type="containsText" dxfId="7" priority="6" operator="containsText" text="ZONA BAJA">
      <formula>NOT(ISERROR(SEARCH("ZONA BAJA",E3)))</formula>
    </cfRule>
  </conditionalFormatting>
  <conditionalFormatting sqref="I3:I12">
    <cfRule type="containsText" dxfId="6" priority="1" operator="containsText" text="ZONA ALTA">
      <formula>NOT(ISERROR(SEARCH("ZONA ALTA",I3)))</formula>
    </cfRule>
    <cfRule type="containsText" dxfId="5" priority="2" operator="containsText" text="ZONA MEDIA">
      <formula>NOT(ISERROR(SEARCH("ZONA MEDIA",I3)))</formula>
    </cfRule>
    <cfRule type="containsText" dxfId="4" priority="3" operator="containsText" text="ZONA BAJA">
      <formula>NOT(ISERROR(SEARCH("ZONA BAJA",I3)))</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9B04-C3B4-4AF2-B1D3-B0F2C279BF0E}">
  <dimension ref="A1:A8"/>
  <sheetViews>
    <sheetView workbookViewId="0">
      <selection activeCell="E29" sqref="E29"/>
    </sheetView>
  </sheetViews>
  <sheetFormatPr baseColWidth="10" defaultRowHeight="14.4"/>
  <cols>
    <col min="1" max="1" width="33.44140625" customWidth="1"/>
  </cols>
  <sheetData>
    <row r="1" spans="1:1">
      <c r="A1" s="25" t="s">
        <v>357</v>
      </c>
    </row>
    <row r="2" spans="1:1">
      <c r="A2" t="s">
        <v>358</v>
      </c>
    </row>
    <row r="3" spans="1:1">
      <c r="A3" t="s">
        <v>359</v>
      </c>
    </row>
    <row r="4" spans="1:1">
      <c r="A4" t="s">
        <v>360</v>
      </c>
    </row>
    <row r="5" spans="1:1">
      <c r="A5" t="s">
        <v>361</v>
      </c>
    </row>
    <row r="6" spans="1:1">
      <c r="A6" t="s">
        <v>550</v>
      </c>
    </row>
    <row r="7" spans="1:1">
      <c r="A7" t="s">
        <v>551</v>
      </c>
    </row>
    <row r="8" spans="1:1">
      <c r="A8" t="s">
        <v>552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208A-0005-46D2-9D40-ED9748A7028A}">
  <dimension ref="A1:W68"/>
  <sheetViews>
    <sheetView topLeftCell="H45" zoomScale="80" zoomScaleNormal="80" workbookViewId="0">
      <selection activeCell="W43" sqref="W43"/>
    </sheetView>
  </sheetViews>
  <sheetFormatPr baseColWidth="10" defaultColWidth="11.44140625" defaultRowHeight="13.8"/>
  <cols>
    <col min="1" max="1" width="39.109375" style="4" customWidth="1"/>
    <col min="2" max="2" width="18.109375" style="4" customWidth="1"/>
    <col min="3" max="3" width="24.5546875" style="2" customWidth="1"/>
    <col min="4" max="4" width="21.5546875" style="5" bestFit="1" customWidth="1"/>
    <col min="5" max="5" width="7.5546875" style="6" customWidth="1"/>
    <col min="6" max="6" width="24.6640625" style="98" customWidth="1"/>
    <col min="7" max="7" width="21.44140625" style="98" customWidth="1"/>
    <col min="8" max="8" width="15.33203125" style="98" customWidth="1"/>
    <col min="9" max="9" width="20.109375" style="6" customWidth="1"/>
    <col min="10" max="10" width="19.88671875" style="98" customWidth="1"/>
    <col min="11" max="11" width="18.109375" style="98" customWidth="1"/>
    <col min="12" max="12" width="6" style="6" customWidth="1"/>
    <col min="13" max="13" width="5.44140625" style="6" customWidth="1"/>
    <col min="14" max="14" width="6.44140625" style="6" customWidth="1"/>
    <col min="15" max="15" width="15.5546875" style="5" customWidth="1"/>
    <col min="16" max="16" width="86.109375" style="5" customWidth="1"/>
    <col min="17" max="17" width="22.6640625" style="5" customWidth="1"/>
    <col min="18" max="18" width="11.44140625" style="5"/>
    <col min="19" max="19" width="24.5546875" style="5" customWidth="1"/>
    <col min="20" max="20" width="28.44140625" style="5" customWidth="1"/>
    <col min="21" max="21" width="24.33203125" style="5" customWidth="1"/>
    <col min="22" max="22" width="13.6640625" style="5" customWidth="1"/>
    <col min="23" max="23" width="27.88671875" style="5" customWidth="1"/>
    <col min="24" max="16384" width="11.44140625" style="5"/>
  </cols>
  <sheetData>
    <row r="1" spans="1:23" ht="13.2">
      <c r="A1" s="379"/>
      <c r="B1" s="379"/>
      <c r="C1" s="372" t="s">
        <v>540</v>
      </c>
      <c r="D1" s="372"/>
      <c r="E1" s="372"/>
      <c r="F1" s="372"/>
      <c r="G1" s="372"/>
      <c r="H1" s="372"/>
      <c r="I1" s="372"/>
      <c r="J1" s="372"/>
      <c r="K1" s="372"/>
      <c r="L1" s="372"/>
      <c r="M1" s="372"/>
      <c r="N1" s="372"/>
    </row>
    <row r="2" spans="1:23" ht="66.75" customHeight="1">
      <c r="A2" s="379"/>
      <c r="B2" s="379"/>
      <c r="C2" s="372"/>
      <c r="D2" s="372"/>
      <c r="E2" s="372"/>
      <c r="F2" s="372"/>
      <c r="G2" s="372"/>
      <c r="H2" s="372"/>
      <c r="I2" s="372"/>
      <c r="J2" s="372"/>
      <c r="K2" s="372"/>
      <c r="L2" s="372"/>
      <c r="M2" s="372"/>
      <c r="N2" s="372"/>
    </row>
    <row r="3" spans="1:23" s="3" customFormat="1" ht="189" customHeight="1">
      <c r="A3" s="377" t="s">
        <v>323</v>
      </c>
      <c r="B3" s="377"/>
      <c r="C3" s="377"/>
      <c r="D3" s="377"/>
      <c r="E3" s="377"/>
      <c r="F3" s="377"/>
      <c r="G3" s="377"/>
      <c r="H3" s="377"/>
      <c r="I3" s="377"/>
      <c r="J3" s="377"/>
      <c r="K3" s="377"/>
      <c r="L3" s="377"/>
      <c r="M3" s="377"/>
      <c r="N3" s="377"/>
    </row>
    <row r="4" spans="1:23" s="3" customFormat="1" ht="68.25" customHeight="1">
      <c r="A4" s="378" t="s">
        <v>386</v>
      </c>
      <c r="B4" s="378"/>
      <c r="C4" s="378"/>
      <c r="D4" s="378"/>
      <c r="E4" s="378"/>
      <c r="F4" s="378"/>
      <c r="G4" s="378"/>
      <c r="H4" s="378"/>
      <c r="I4" s="378"/>
      <c r="J4" s="378"/>
      <c r="K4" s="378"/>
      <c r="L4" s="378"/>
      <c r="M4" s="378"/>
      <c r="N4" s="378"/>
    </row>
    <row r="5" spans="1:23" ht="75" customHeight="1">
      <c r="A5" s="373"/>
      <c r="B5" s="373"/>
      <c r="C5" s="373"/>
      <c r="D5" s="373"/>
      <c r="E5" s="373"/>
      <c r="F5" s="373"/>
      <c r="G5" s="373"/>
      <c r="H5" s="373"/>
      <c r="I5" s="373"/>
      <c r="J5" s="373"/>
      <c r="K5" s="373"/>
      <c r="L5" s="373"/>
      <c r="M5" s="373"/>
      <c r="N5" s="374"/>
      <c r="O5" s="404" t="s">
        <v>549</v>
      </c>
      <c r="P5" s="405"/>
      <c r="Q5" s="406"/>
    </row>
    <row r="6" spans="1:23" s="1" customFormat="1" ht="30.6">
      <c r="A6" s="101" t="s">
        <v>26</v>
      </c>
      <c r="B6" s="101" t="s">
        <v>27</v>
      </c>
      <c r="C6" s="101" t="s">
        <v>23</v>
      </c>
      <c r="D6" s="101" t="s">
        <v>24</v>
      </c>
      <c r="E6" s="101" t="s">
        <v>6</v>
      </c>
      <c r="F6" s="101" t="s">
        <v>0</v>
      </c>
      <c r="G6" s="101" t="s">
        <v>1</v>
      </c>
      <c r="H6" s="101" t="s">
        <v>2</v>
      </c>
      <c r="I6" s="101" t="s">
        <v>3</v>
      </c>
      <c r="J6" s="101" t="s">
        <v>4</v>
      </c>
      <c r="K6" s="101" t="s">
        <v>484</v>
      </c>
      <c r="L6" s="375" t="s">
        <v>495</v>
      </c>
      <c r="M6" s="375"/>
      <c r="N6" s="376"/>
      <c r="O6" s="174" t="s">
        <v>357</v>
      </c>
      <c r="P6" s="174" t="s">
        <v>544</v>
      </c>
      <c r="Q6" s="174" t="s">
        <v>546</v>
      </c>
      <c r="S6" s="174" t="s">
        <v>555</v>
      </c>
      <c r="T6" s="1" t="s">
        <v>796</v>
      </c>
      <c r="U6" s="1" t="s">
        <v>797</v>
      </c>
      <c r="W6" s="1" t="s">
        <v>798</v>
      </c>
    </row>
    <row r="7" spans="1:23" ht="149.25" customHeight="1">
      <c r="A7" s="362"/>
      <c r="B7" s="362"/>
      <c r="C7" s="103" t="s">
        <v>5</v>
      </c>
      <c r="D7" s="63" t="s">
        <v>11</v>
      </c>
      <c r="E7" s="64" t="s">
        <v>35</v>
      </c>
      <c r="F7" s="64" t="s">
        <v>233</v>
      </c>
      <c r="G7" s="64" t="s">
        <v>275</v>
      </c>
      <c r="H7" s="64" t="s">
        <v>276</v>
      </c>
      <c r="I7" s="64" t="s">
        <v>278</v>
      </c>
      <c r="J7" s="64" t="s">
        <v>277</v>
      </c>
      <c r="K7" s="64" t="s">
        <v>272</v>
      </c>
      <c r="L7" s="64" t="s">
        <v>211</v>
      </c>
      <c r="M7" s="64" t="s">
        <v>211</v>
      </c>
      <c r="N7" s="112" t="s">
        <v>211</v>
      </c>
      <c r="O7" s="178" t="str">
        <f>+PTEP!U7</f>
        <v xml:space="preserve">Parcialmente </v>
      </c>
      <c r="P7" s="179" t="str">
        <f>+PTEP!V7</f>
        <v xml:space="preserve">En atención a la meta e indicador establecidos e identificados como:
Meta: Módulo atención y servicios a la ciudadanía adecuado en 100%
Indicador: Porcentaje de adecuación del Módulo atención y servicios a la ciudadanía
Fórmula Indicador: (No. de acciones realizadas para la adecuación del Módulo atención y servicios a la ciudadanía  / No. de acciones programadas para la adecuación del Módulo atención y servicios a la ciudadanía  )*100
Revisadas las evidencias, se observaron actualizaciones en el menú atención y servicios a la ciudadanía, así como al módulo participa, no obstante, tal como lo indica segunda línea, se observaron los siguientes botones y documentos desactualizados sobre los cuales se recomienda su revisión y actualización: 1.El chatbot, no se encuentra disponible, 2. la "Carta de trato digno" de la vigencia 2020. 3. el directorio institucional se encuentra desactualizado, 4.  las preguntas frecuentes, aun indican el centro de zoonosis el cual actualmente es el Instituto de Protección y Bienestar Animal. 6. El botón "Información de Interés" del módulo atención y servicios a la ciudadanía, no contiene información. 7. Actualizar el "Portafolio de productos, servicios y tramites 2023" es de la vigencia pasada, 8. el Plan De Participación Secretaria Distrital De Ambiente es del 2022, 9. el Plan de Acción de la Estrategia de Participación Ciudadana es del 2023 y 10. la Territorialización es vigencia 2023 con corte 31 de julio de 2023.
Respecto a la formula del indicador, no es posible evidenciar su cumplimiento, toda vez que no se observó un documento que dé cuenta del No. de acciones que se tienen programadas durante la vigencia para la adecuación del módulo y servicios a la ciudadanía que permitan a esta oficina verificar el grado o avance de ejecución realizada durante el periodo evaluado, por lo tanto, tampoco se puede determinar cumplimiento del indicador, por lo tanto se recomienta que la medicion del indicador se pueda evidenciar para poder emitir un concepto de avance porcentual sobre la actividad.
</v>
      </c>
      <c r="Q7" s="180">
        <f>+PTEP!W7</f>
        <v>0.2</v>
      </c>
      <c r="S7" s="402">
        <f>+AVERAGE(Q7:Q25)</f>
        <v>0.26555555555555554</v>
      </c>
      <c r="T7" s="64">
        <v>1</v>
      </c>
      <c r="U7" s="180">
        <v>0.2</v>
      </c>
      <c r="V7" s="64">
        <f>+T7+T8+T10+T11+T12+T13+T14+T18+T19+T20+T21+T24</f>
        <v>12</v>
      </c>
      <c r="W7" s="256">
        <f>+AVERAGE(U7,U8,U10,U11,U12,U13,U14,U18,U19,U20,U21,U24)</f>
        <v>0.39833333333333337</v>
      </c>
    </row>
    <row r="8" spans="1:23" ht="120" customHeight="1">
      <c r="A8" s="362"/>
      <c r="B8" s="362"/>
      <c r="C8" s="103" t="s">
        <v>5</v>
      </c>
      <c r="D8" s="63" t="s">
        <v>11</v>
      </c>
      <c r="E8" s="64" t="s">
        <v>36</v>
      </c>
      <c r="F8" s="64" t="s">
        <v>194</v>
      </c>
      <c r="G8" s="64" t="s">
        <v>451</v>
      </c>
      <c r="H8" s="64" t="s">
        <v>453</v>
      </c>
      <c r="I8" s="64" t="s">
        <v>452</v>
      </c>
      <c r="J8" s="64" t="s">
        <v>212</v>
      </c>
      <c r="K8" s="64" t="s">
        <v>272</v>
      </c>
      <c r="L8" s="64" t="s">
        <v>211</v>
      </c>
      <c r="M8" s="64" t="s">
        <v>211</v>
      </c>
      <c r="N8" s="112" t="s">
        <v>211</v>
      </c>
      <c r="O8" s="178" t="str">
        <f>+PTEP!U8</f>
        <v>Cumplida</v>
      </c>
      <c r="P8" s="179" t="str">
        <f>+PTEP!V8</f>
        <v>En atención a la meta e indicador establecidos e identificados como:
Meta: 3 mesas de trabajo para el uso de las diferentes secciones del modulo participa
Indicador:  Mesas de trabajo para el acompañamiento y apropiación del modulo participa
Fórmula Indicador: (No. de mesas de trabajo realizadas para adecuar y publicar información en el modulo participa  / 3 mesas de trabajo programadas para adecuar y publicar información en el modulo participa)*100
Revisadas las evidencias se observo acta de mesa de trabajo, de fecha 27 de marzo de 2024 con temas tratados en: pagina web y lineamientos menú participa Función pública generalidades, no obstante, se recomienda cargar la version final del acta de reunion toda vez, que el acta cargada se encuentra en formato word y contiene errores en la asignacion de la dependencia responsable indicando que es a cargo de la subdireccion financiera y la lista no se encuentra completamente diligenciada, asi mismo se recomienda que aborden los temas de actualizacion de los menus participa y servicio a la ciudadania, los cuales no se mencionaron durante la reunion y en la web de la sda, presentan desactualizacion.
Respecto a la meta, indicado y formula del indicador se observo cumplimiento</v>
      </c>
      <c r="Q8" s="180">
        <f>+PTEP!W8</f>
        <v>0.33</v>
      </c>
      <c r="S8" s="403"/>
      <c r="T8" s="64">
        <v>1</v>
      </c>
      <c r="U8" s="180">
        <v>0.33</v>
      </c>
      <c r="V8" s="254"/>
    </row>
    <row r="9" spans="1:23" ht="51" customHeight="1">
      <c r="A9" s="362"/>
      <c r="B9" s="362"/>
      <c r="C9" s="103" t="s">
        <v>5</v>
      </c>
      <c r="D9" s="63" t="s">
        <v>11</v>
      </c>
      <c r="E9" s="64" t="s">
        <v>213</v>
      </c>
      <c r="F9" s="64" t="s">
        <v>234</v>
      </c>
      <c r="G9" s="64" t="s">
        <v>235</v>
      </c>
      <c r="H9" s="64" t="s">
        <v>236</v>
      </c>
      <c r="I9" s="64" t="s">
        <v>269</v>
      </c>
      <c r="J9" s="64" t="s">
        <v>238</v>
      </c>
      <c r="K9" s="64" t="s">
        <v>239</v>
      </c>
      <c r="L9" s="64"/>
      <c r="M9" s="64"/>
      <c r="N9" s="112" t="s">
        <v>211</v>
      </c>
      <c r="O9" s="178" t="str">
        <f>+PTEP!U9</f>
        <v>No Programada en el Periodo</v>
      </c>
      <c r="P9" s="179" t="str">
        <f>+PTEP!V9</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Q9" s="180">
        <f>+PTEP!W9</f>
        <v>0</v>
      </c>
      <c r="S9" s="403"/>
      <c r="T9" s="64"/>
      <c r="U9" s="180"/>
      <c r="V9" s="254"/>
    </row>
    <row r="10" spans="1:23" ht="144" customHeight="1">
      <c r="A10" s="362"/>
      <c r="B10" s="362"/>
      <c r="C10" s="103" t="s">
        <v>5</v>
      </c>
      <c r="D10" s="63" t="s">
        <v>12</v>
      </c>
      <c r="E10" s="64" t="s">
        <v>38</v>
      </c>
      <c r="F10" s="64" t="s">
        <v>164</v>
      </c>
      <c r="G10" s="64" t="s">
        <v>185</v>
      </c>
      <c r="H10" s="64" t="s">
        <v>7</v>
      </c>
      <c r="I10" s="64" t="s">
        <v>8</v>
      </c>
      <c r="J10" s="64" t="s">
        <v>274</v>
      </c>
      <c r="K10" s="64" t="s">
        <v>202</v>
      </c>
      <c r="L10" s="64" t="s">
        <v>211</v>
      </c>
      <c r="M10" s="64" t="s">
        <v>211</v>
      </c>
      <c r="N10" s="112" t="s">
        <v>211</v>
      </c>
      <c r="O10" s="178" t="str">
        <f>+PTEP!U10</f>
        <v xml:space="preserve">Parcialmente </v>
      </c>
      <c r="P10" s="179" t="str">
        <f>+PTEP!V10</f>
        <v xml:space="preserve">En atención a la meta e indicador establecidos e identificados como:
Meta: Publicación del 100% de la información, conforme a las solicitudes de publicación en la sección de transparencia y acceso a la información de la SDA, realizadas por los procesos o dependencias solicitadas en la mesa de servicios.
Indicador: Porcentaje de publicación en la sección de transparencia y acceso a la información de las SDA.
Fórmula Indicador: (No. de publicaciones realizadas en la sección de transparencia de la sede electrónica / No. de publicaciones solicitadas en el sección de transparencia) x 100
Revisadas las evidencias, se observó cumplimiento de la meta, respecto a la publicacion del 100% de la informacion solicitada por las dependencias para ser publicada en la web de la entidad segun el reporte entregado, no obstante, las evidencias solo dan reporte de los meses de enero, febrero y marzo, del mes de abril no se observo evidencia que permitiera verificar su cumplimiento.
Respecto al indicador, su objetivo no es claro y es ambiguo frente a la formula del indicador por tanto, se sugiere la verificacion del cumplimiento de los criterios establecidos en la Ley 1712 de transparencia y no solo al porcentaje que tampoco esta definido, de las publicaciones en la seccion transparencia.
</v>
      </c>
      <c r="Q10" s="180">
        <f>+PTEP!W10</f>
        <v>0.2</v>
      </c>
      <c r="S10" s="403"/>
      <c r="T10" s="64">
        <v>1</v>
      </c>
      <c r="U10" s="180">
        <v>0.2</v>
      </c>
      <c r="V10" s="254"/>
    </row>
    <row r="11" spans="1:23" ht="108" customHeight="1">
      <c r="A11" s="362"/>
      <c r="B11" s="362"/>
      <c r="C11" s="103" t="s">
        <v>5</v>
      </c>
      <c r="D11" s="63" t="s">
        <v>165</v>
      </c>
      <c r="E11" s="64" t="s">
        <v>191</v>
      </c>
      <c r="F11" s="64" t="s">
        <v>171</v>
      </c>
      <c r="G11" s="64" t="s">
        <v>454</v>
      </c>
      <c r="H11" s="64" t="s">
        <v>9</v>
      </c>
      <c r="I11" s="64" t="s">
        <v>10</v>
      </c>
      <c r="J11" s="64" t="s">
        <v>273</v>
      </c>
      <c r="K11" s="64" t="s">
        <v>272</v>
      </c>
      <c r="L11" s="64" t="s">
        <v>211</v>
      </c>
      <c r="M11" s="64" t="s">
        <v>211</v>
      </c>
      <c r="N11" s="112" t="s">
        <v>211</v>
      </c>
      <c r="O11" s="178" t="str">
        <f>+PTEP!U11</f>
        <v xml:space="preserve">Parcialmente </v>
      </c>
      <c r="P11" s="179" t="str">
        <f>+PTEP!V11</f>
        <v xml:space="preserve">En atención a la meta e indicador establecidos e identificados como:
Meta: Asignar el 100% de solicitudes de acceso a la información generadas por parte de la ciudadanía en la vigencia 2024
Indicador: Porcentaje de asignación de las solicitudes de acceso a la información
Fórmula Indicador: (No. de solicitudes de acceso de información asignadas, con seguimiento y publicadas / No. total de solicitudes de acceso de información ingresadas a la entidad) x 100
A partir de la revision efectuada, se observo cumplimiento de la meta y formula del indicador, no obstante, se sugiere al proceso, contemplar la oportunidad de contar con un reporte sistematizado de todas las solicitudes que llegan por mes, si bien, se evidencio en los informes las solicitudes allegadas, las fechas de recepcion y los soportes de registro y entrega de cada respuesta, es pertinente para el cumplimiento de la formula del indicador, poder fortalecer con un registro lo indicado en el denominador, respecto al No. total de solicitudes ingresadas a la entidad.
Respecto al indicador, ni en la descripcion de la actividad ni en los soportes se puede evidenciar cual es el asignación de las solicitudes de acceso a la información tal como lo especifica el indicador que fue definido para esta actividad.
Finalmente, se asigna un 20% teniendo en cuenta que a la fecha  8 de mayo, no se encontro publicado en la pagina web, el informe del mes de abril 
</v>
      </c>
      <c r="Q11" s="180">
        <f>+PTEP!W11</f>
        <v>0.2</v>
      </c>
      <c r="S11" s="403"/>
      <c r="T11" s="64">
        <v>1</v>
      </c>
      <c r="U11" s="180">
        <v>0.2</v>
      </c>
      <c r="V11" s="254"/>
    </row>
    <row r="12" spans="1:23" ht="132" customHeight="1">
      <c r="A12" s="362"/>
      <c r="B12" s="362"/>
      <c r="C12" s="103" t="s">
        <v>5</v>
      </c>
      <c r="D12" s="63" t="s">
        <v>13</v>
      </c>
      <c r="E12" s="64" t="s">
        <v>39</v>
      </c>
      <c r="F12" s="64" t="s">
        <v>172</v>
      </c>
      <c r="G12" s="64" t="s">
        <v>18</v>
      </c>
      <c r="H12" s="64" t="s">
        <v>16</v>
      </c>
      <c r="I12" s="64" t="s">
        <v>17</v>
      </c>
      <c r="J12" s="64" t="s">
        <v>381</v>
      </c>
      <c r="K12" s="64" t="s">
        <v>201</v>
      </c>
      <c r="L12" s="64" t="s">
        <v>211</v>
      </c>
      <c r="M12" s="64" t="s">
        <v>211</v>
      </c>
      <c r="N12" s="112" t="s">
        <v>211</v>
      </c>
      <c r="O12" s="178" t="str">
        <f>+PTEP!U12</f>
        <v xml:space="preserve">Parcialmente </v>
      </c>
      <c r="P12" s="179" t="str">
        <f>+PTEP!V12</f>
        <v>En atención a la meta e indicador establecidos e identificados como:
Meta: 100% de actividades de gestión realizadas para la aprobación de la Tabla de Retención Documental de la SDA.
Indicador: Porcentaje de actividades de gestión realizadas para la aprobación de la Tabla de Retención Documental de la SDA.
Fórmula Indicador: (No. de actividades de gestión realizadas para la aprobación de la Tabla de Retención Documental de la SDA / No. De actividades de gestión programadas para la aprobación de la Tabla de Retención Documental de la SDA) x 100
Revisadas las evidencias, se observo la gestion realizada por la SDA respecto a la solicitud de convalidación de la Tabla de Retención Documental -actualización 1, aprobada para el pasado 12 de febrero, de manera presencial , en la cual se dictamino devolucion por: i) Fechas extremas de la documentación y ii) volumen documental, lo cual imposibilita al equipo evaluador del Consejo Distrital de Archivos, avalar la valoración secundaria.; tal como lo reporto la primera linea de defensa.
Si bien, se han realizado gestiones al interior de la entidad, con el fin de obtener la aprobacion de las TRD, se recomienda, tener presente  que para la convalidacion de las tablas, tal como lo dice el acuerdo 04 de 2019  se debe tener las tablas de valoracion documentadas por tanto se deben abordar y verificar los criterios que identifico el comite y que no se estan cumpliendo, asi mismo, se sugiere, revisar la redaccion del indicador, toda vez que, ni en  la descripcion ni en las evidencias se identifica cual es el Porcentaje de actividades de gestión realizadas como lo establece el indicador .</v>
      </c>
      <c r="Q12" s="180">
        <f>+PTEP!W12</f>
        <v>0.25</v>
      </c>
      <c r="S12" s="403"/>
      <c r="T12" s="64">
        <v>1</v>
      </c>
      <c r="U12" s="180">
        <v>0.25</v>
      </c>
      <c r="V12" s="254"/>
    </row>
    <row r="13" spans="1:23" ht="108" customHeight="1">
      <c r="A13" s="362"/>
      <c r="B13" s="362"/>
      <c r="C13" s="103" t="s">
        <v>5</v>
      </c>
      <c r="D13" s="63" t="s">
        <v>13</v>
      </c>
      <c r="E13" s="64" t="s">
        <v>40</v>
      </c>
      <c r="F13" s="64" t="s">
        <v>182</v>
      </c>
      <c r="G13" s="64" t="s">
        <v>183</v>
      </c>
      <c r="H13" s="64" t="s">
        <v>184</v>
      </c>
      <c r="I13" s="64" t="s">
        <v>439</v>
      </c>
      <c r="J13" s="64" t="s">
        <v>203</v>
      </c>
      <c r="K13" s="64" t="s">
        <v>202</v>
      </c>
      <c r="L13" s="64" t="s">
        <v>211</v>
      </c>
      <c r="M13" s="64" t="s">
        <v>211</v>
      </c>
      <c r="N13" s="112" t="s">
        <v>211</v>
      </c>
      <c r="O13" s="178" t="str">
        <f>+PTEP!U13</f>
        <v xml:space="preserve">Parcialmente </v>
      </c>
      <c r="P13" s="179" t="str">
        <f>+PTEP!V13</f>
        <v xml:space="preserve">En atención a la meta e indicador establecidos e identificados como:
Meta: 1 actualización trimestral del esquema de publicación de información de la SDA
Indicador: Actualizaciones del esquema de publicación de la información de la SDA
Fórmula Indicador: (No. de actualizaciones del esquema de publicación de la información / 4 actualizaciones de esquema de publicación programadas en la vigencia 2024)
Una vez efectuada la revision de las evidencias cargadas, se observo el documento en excel denominado "esquema de publicación" el cual cuenta con un unico reporte de la vigencia 2024, en la columna E denominada "Fecha de generación de la información" correspondiente a la actualizacion del perfil de la secretaria de ambiente Adriana Soto, no obstante, llama la atencion que, segun la columna F denominada "Frecuencia de actualización", existen actualizaciones que deben realizarse de manera mensual, las cuales al validar y cotejar segun el reporte de II Linea de defensa, estos no se encuentran actualizados asi: 1. para el caso de la ejecución presupuestal, los proyectos de inversion, y los planes de acción institucional se encuentran cargados hasta el IV Trimestre de 2023 y 2. en los Informes trimestrales sobre acceso a información, quejas y reclamos, se observo el "Informe de seguimiento a quejas y reclamos" unicamente de los meses de enero y febrero, es decir, tambien se encuentra desactualizado.
Asi mismo, al verificar la captura de pantalla "actualizacion esquema publicacion" esta no permite identificar los ajustes realizados, sino unicamente  un detalle del documento, que indica una modificacion el 6 de marzo de 2024.
Por lo anterior, se recomienda dar cumpliento a lo indicado en la Resolución No. 05466 de la SDA, si bien en su articulo 5 item b) que cita: "Todas las dependencias de la Secretaría Distrital de Ambiente, tendrán las siguientes responsabilidades frente a los ítems a su cargo, registrados en el Esquema de Publicación de Información: b) Cumplir con las fechas de publicación de la información y con la frecuencia de su actualización, con el fin de garantizar su disponibilidad. Para los casos en los que dicha informacion es suministrada por otras dependencias, se sugiere generar alertas a las mismas, previas a las fechas de vencimiento y evitar incumplimientos. 
Se asigna el 11% por regla de 3, solo cumplio 2 actividades de las 6 programadas en el "esquema de publicacion"
</v>
      </c>
      <c r="Q13" s="180">
        <f>+PTEP!W13</f>
        <v>0.11</v>
      </c>
      <c r="S13" s="403"/>
      <c r="T13" s="64">
        <v>1</v>
      </c>
      <c r="U13" s="180">
        <v>0.11</v>
      </c>
      <c r="V13" s="254"/>
    </row>
    <row r="14" spans="1:23" ht="96" customHeight="1">
      <c r="A14" s="362"/>
      <c r="B14" s="362"/>
      <c r="C14" s="103" t="s">
        <v>5</v>
      </c>
      <c r="D14" s="63" t="s">
        <v>13</v>
      </c>
      <c r="E14" s="64" t="s">
        <v>174</v>
      </c>
      <c r="F14" s="64" t="s">
        <v>413</v>
      </c>
      <c r="G14" s="64" t="s">
        <v>267</v>
      </c>
      <c r="H14" s="64" t="s">
        <v>268</v>
      </c>
      <c r="I14" s="64" t="s">
        <v>270</v>
      </c>
      <c r="J14" s="64" t="s">
        <v>266</v>
      </c>
      <c r="K14" s="64" t="s">
        <v>414</v>
      </c>
      <c r="L14" s="64" t="s">
        <v>211</v>
      </c>
      <c r="M14" s="64"/>
      <c r="N14" s="112"/>
      <c r="O14" s="178" t="str">
        <f>+PTEP!U14</f>
        <v>Cumplida</v>
      </c>
      <c r="P14" s="179" t="str">
        <f>+PTEP!V14</f>
        <v>En atención a la meta e indicador establecidos e identificados como:
Meta: 1 acto administrativo de costos de reproducción de la información pública
Indicador:  Porcentaje de elaboración del acto administrativo de costos de reproducción de la información pública
Fórmula Indicador: Porcentaje de elaboración del acto administrativo de costos de reproducción de la información pública
Revisadas las evidencias, se observo la  Resolución No. 00668, socializada mediante radicado Forest Nº 2024EE71737  del 3 de abril de 2024, no obstante, la evidencia de la publicacion de la resolucion en la web no corresponde a la vigencia 2024, por el contrario es la resolucion del 2023. al revisar la evidencia aportada por la 2 linea no muestra la ruta de publicacion, sino solamente el pdf. Por lo tanto al validar en la pagina web, se evidencio que a la fecha 8 de mayo de 2024, la Resolución No. 00668, NO se encuentra publicada, por lo tanto se recomienda realizar su publicacion a la mayor brevedad.
Respecto al indicador y a la formula del indicador se sugiere revisar, toda vez que no es objetivo, no obstante, la actividad ya se encuentra cumplida</v>
      </c>
      <c r="Q14" s="180">
        <f>+PTEP!W14</f>
        <v>1</v>
      </c>
      <c r="S14" s="403"/>
      <c r="T14" s="64">
        <v>1</v>
      </c>
      <c r="U14" s="180">
        <v>1</v>
      </c>
      <c r="V14" s="254"/>
    </row>
    <row r="15" spans="1:23" ht="84" customHeight="1">
      <c r="A15" s="362"/>
      <c r="B15" s="362"/>
      <c r="C15" s="103" t="s">
        <v>5</v>
      </c>
      <c r="D15" s="63" t="s">
        <v>13</v>
      </c>
      <c r="E15" s="64" t="s">
        <v>175</v>
      </c>
      <c r="F15" s="64" t="s">
        <v>415</v>
      </c>
      <c r="G15" s="64" t="s">
        <v>192</v>
      </c>
      <c r="H15" s="64" t="s">
        <v>416</v>
      </c>
      <c r="I15" s="64" t="s">
        <v>417</v>
      </c>
      <c r="J15" s="64" t="s">
        <v>418</v>
      </c>
      <c r="K15" s="64" t="s">
        <v>201</v>
      </c>
      <c r="L15" s="64"/>
      <c r="M15" s="64" t="s">
        <v>211</v>
      </c>
      <c r="N15" s="112" t="s">
        <v>211</v>
      </c>
      <c r="O15" s="178" t="str">
        <f>+PTEP!U15</f>
        <v>No Programada en el Periodo</v>
      </c>
      <c r="P15" s="179" t="str">
        <f>+PTEP!V15</f>
        <v>En atención a la meta e indicador establecidos e identificados como:
Meta: Programa de Gestión Documental actualizado y aprobado
Indicador: PGD actualizado
Fórmula Indicador: 1 Programa de Gestión Documental aprobado
Revisadas las evidencias, se observaron las acciones realizadas con el fin de cumplir la meta, teniendo en cuenta que esta actividad no esta programada para el 1 cuatrimestre, se hizo validacion y verificacion de las evidencias, no obstante, no se determinara porcentaje de avance ni reporte en el informe final.
Se recomienda contemplar par la ultima revision, que el PGD se encuentre alineado con el PINAR, tal como lo menciona la actividad</v>
      </c>
      <c r="Q15" s="180">
        <f>+PTEP!W15</f>
        <v>0</v>
      </c>
      <c r="S15" s="403"/>
      <c r="T15" s="64"/>
      <c r="U15" s="180"/>
      <c r="V15" s="254"/>
    </row>
    <row r="16" spans="1:23" ht="125.4">
      <c r="A16" s="362"/>
      <c r="B16" s="362"/>
      <c r="C16" s="103" t="s">
        <v>5</v>
      </c>
      <c r="D16" s="63" t="s">
        <v>14</v>
      </c>
      <c r="E16" s="64" t="s">
        <v>41</v>
      </c>
      <c r="F16" s="124" t="s">
        <v>441</v>
      </c>
      <c r="G16" s="64" t="s">
        <v>455</v>
      </c>
      <c r="H16" s="64" t="s">
        <v>456</v>
      </c>
      <c r="I16" s="64" t="s">
        <v>457</v>
      </c>
      <c r="J16" s="64" t="s">
        <v>265</v>
      </c>
      <c r="K16" s="64" t="s">
        <v>202</v>
      </c>
      <c r="L16" s="64"/>
      <c r="M16" s="64" t="s">
        <v>211</v>
      </c>
      <c r="N16" s="112" t="s">
        <v>211</v>
      </c>
      <c r="O16" s="178" t="str">
        <f>+PTEP!U16</f>
        <v>No Programada en el Periodo</v>
      </c>
      <c r="P16" s="179" t="str">
        <f>+PTEP!V16</f>
        <v>En atención a la meta e indicador establecidos e identificados como:
Meta: Una evaluación de los criterios de accesibilidad web
Indicador: Porcentaje de avance de la evaluación sobre los criterios de accesibilidad web
Fórmula Indicador: (No. de acciones realizadas para la  evaluación sobre los criterios de accesibilidad web / No. de acciones programadas para la  evaluación sobre los criterios de accesibilidad web) * 100
Esta actividad no se encuentra programada para este periodo.</v>
      </c>
      <c r="Q16" s="180">
        <f>+PTEP!W16</f>
        <v>0</v>
      </c>
      <c r="S16" s="403"/>
      <c r="T16" s="64"/>
      <c r="U16" s="180"/>
      <c r="V16" s="254"/>
    </row>
    <row r="17" spans="1:23" ht="125.4">
      <c r="A17" s="362"/>
      <c r="B17" s="362"/>
      <c r="C17" s="103" t="s">
        <v>5</v>
      </c>
      <c r="D17" s="63" t="s">
        <v>14</v>
      </c>
      <c r="E17" s="64" t="s">
        <v>167</v>
      </c>
      <c r="F17" s="64" t="s">
        <v>181</v>
      </c>
      <c r="G17" s="64" t="s">
        <v>295</v>
      </c>
      <c r="H17" s="64" t="s">
        <v>19</v>
      </c>
      <c r="I17" s="64" t="s">
        <v>20</v>
      </c>
      <c r="J17" s="64" t="s">
        <v>271</v>
      </c>
      <c r="K17" s="64" t="s">
        <v>279</v>
      </c>
      <c r="L17" s="64"/>
      <c r="M17" s="64" t="s">
        <v>211</v>
      </c>
      <c r="N17" s="112" t="s">
        <v>211</v>
      </c>
      <c r="O17" s="178" t="str">
        <f>+PTEP!U17</f>
        <v>No Programada en el Periodo</v>
      </c>
      <c r="P17" s="179" t="str">
        <f>+PTEP!V17</f>
        <v>En atención a la meta e indicador establecidos e identificados como:
Meta: 2 capacitaciones con las dependencias de la SDA
Indicador: Capacitaciones sobre la producción y publicación de documentos accesibles en la sede electronica de la SDA, conforme la Resolución 1519 de 2020
Fórmula Indicador: N° de capacitaciones realizadas / N° de capacitaciones programadas.
Esta actividad no se encuentra programada para este periodo.</v>
      </c>
      <c r="Q17" s="180">
        <f>+PTEP!W17</f>
        <v>0</v>
      </c>
      <c r="S17" s="403"/>
      <c r="T17" s="64"/>
      <c r="U17" s="180"/>
      <c r="V17" s="254"/>
    </row>
    <row r="18" spans="1:23" ht="108" customHeight="1">
      <c r="A18" s="362"/>
      <c r="B18" s="362"/>
      <c r="C18" s="103" t="s">
        <v>5</v>
      </c>
      <c r="D18" s="63" t="s">
        <v>458</v>
      </c>
      <c r="E18" s="64" t="s">
        <v>459</v>
      </c>
      <c r="F18" s="64" t="s">
        <v>460</v>
      </c>
      <c r="G18" s="64" t="s">
        <v>461</v>
      </c>
      <c r="H18" s="64" t="s">
        <v>462</v>
      </c>
      <c r="I18" s="64" t="s">
        <v>463</v>
      </c>
      <c r="J18" s="64" t="s">
        <v>464</v>
      </c>
      <c r="K18" s="64" t="s">
        <v>472</v>
      </c>
      <c r="L18" s="64" t="s">
        <v>465</v>
      </c>
      <c r="M18" s="64" t="s">
        <v>465</v>
      </c>
      <c r="N18" s="112" t="s">
        <v>465</v>
      </c>
      <c r="O18" s="178" t="str">
        <f>+PTEP!U18</f>
        <v>Cumplida</v>
      </c>
      <c r="P18" s="179" t="str">
        <f>+PTEP!V18</f>
        <v xml:space="preserve">En atención a la meta e indicador establecidos e identificados como:
Meta: 3 mesas de trabajo con directrices de accesibilidad
Indicador: Porcentaje de sesiones propuestas/ realizadas
Fórmula Indicador: (No. De mesas de trabajo realizadas / 3 mesas de trabajo)*100
Una vez, efectuada la revision de las evidencias, se observo mesa de trabajo del 27 de febrero de 2024, donde se abordaron los temas de: 1.Revisión resolución 1519 del 2020
 y 2. Revisión de actividades realizadas por parte de atención al ciudadano en cuanto accesibilidad.
No obstante, se sugiere para proximo monitoreo, cargar dentro de las evidencias la version final del acta reunion toda vez que se encuentra en formato word y el listado de asistencia no se encuentra diligenciado.
En cuanto a la actividad, revisada el acta de reunion y el archivo de excel "excel seguimiento MESA DE TRABAJO ACCESIBILIDAD" correspondiente a las ideas abordadas durante la reunion, no se observo, que se abordara la revision o inclusion del lenguaje indigena, por tanto se recomienda dar seguimiento y cumplimiento a los compromisos reportados e incluir en los temas de revision de las mesas de trabajo las lenguas indigenas
</v>
      </c>
      <c r="Q18" s="180">
        <f>+PTEP!W18</f>
        <v>0.33</v>
      </c>
      <c r="S18" s="403"/>
      <c r="T18" s="64">
        <v>1</v>
      </c>
      <c r="U18" s="180">
        <v>0.33</v>
      </c>
      <c r="V18" s="254"/>
    </row>
    <row r="19" spans="1:23" ht="72" customHeight="1">
      <c r="A19" s="362"/>
      <c r="B19" s="362"/>
      <c r="C19" s="103" t="s">
        <v>5</v>
      </c>
      <c r="D19" s="63" t="s">
        <v>15</v>
      </c>
      <c r="E19" s="64" t="s">
        <v>42</v>
      </c>
      <c r="F19" s="64" t="s">
        <v>196</v>
      </c>
      <c r="G19" s="64" t="s">
        <v>468</v>
      </c>
      <c r="H19" s="64" t="s">
        <v>204</v>
      </c>
      <c r="I19" s="64" t="s">
        <v>469</v>
      </c>
      <c r="J19" s="64" t="s">
        <v>205</v>
      </c>
      <c r="K19" s="64" t="s">
        <v>472</v>
      </c>
      <c r="L19" s="64" t="s">
        <v>211</v>
      </c>
      <c r="M19" s="64" t="s">
        <v>211</v>
      </c>
      <c r="N19" s="112"/>
      <c r="O19" s="178" t="str">
        <f>+PTEP!U19</f>
        <v>Cumplida</v>
      </c>
      <c r="P19" s="179" t="str">
        <f>+PTEP!V19</f>
        <v>En atención a la meta e indicador establecidos e identificados como:
Meta: Dos (2) seguimientos al cumplimiento de la Resolución 1519 de 2020
Indicador: Seguimiento realizados al cumplimiento de la Resolución 1519 de 2020
Fórmula Indicador: No. de seguimiento realizados a la Resolución 1519 de 2020 / 2 seguimiento programados a la Resolución ) x 100
Una vez se efectuo la revision de las evidencias aportadas, se observo 1 seguimiento a la matriz ITA y gestiones de seguimiento, frente al cumplimiento de la resolucion 1519.</v>
      </c>
      <c r="Q19" s="180">
        <f>+PTEP!W19</f>
        <v>0.5</v>
      </c>
      <c r="S19" s="403"/>
      <c r="T19" s="64">
        <v>1</v>
      </c>
      <c r="U19" s="180">
        <v>0.5</v>
      </c>
      <c r="V19" s="254"/>
    </row>
    <row r="20" spans="1:23" ht="132" customHeight="1">
      <c r="A20" s="362"/>
      <c r="B20" s="362"/>
      <c r="C20" s="103" t="s">
        <v>5</v>
      </c>
      <c r="D20" s="63" t="s">
        <v>15</v>
      </c>
      <c r="E20" s="64" t="s">
        <v>43</v>
      </c>
      <c r="F20" s="64" t="s">
        <v>197</v>
      </c>
      <c r="G20" s="64" t="s">
        <v>466</v>
      </c>
      <c r="H20" s="64" t="s">
        <v>467</v>
      </c>
      <c r="I20" s="64" t="s">
        <v>470</v>
      </c>
      <c r="J20" s="64" t="s">
        <v>206</v>
      </c>
      <c r="K20" s="64" t="s">
        <v>472</v>
      </c>
      <c r="L20" s="64" t="s">
        <v>211</v>
      </c>
      <c r="M20" s="64" t="s">
        <v>211</v>
      </c>
      <c r="N20" s="112" t="s">
        <v>211</v>
      </c>
      <c r="O20" s="178" t="str">
        <f>+PTEP!U20</f>
        <v>Cumplida</v>
      </c>
      <c r="P20" s="179" t="str">
        <f>+PTEP!V20</f>
        <v xml:space="preserve">En atención a la meta e indicador establecidos e identificados como:
Meta: Un (1) seguimiento bimensual al esquema de publicación de la SDA
Indicador: Seguimientos realizados al cumplimiento del esquema de publicación de la SDA
Fórmula Indicador: No. de seguimiento realizados a la ejecución del esquema / 6 seguimientos realizados a la ejecución del esquema ) x 100
Al respecto, se observo 2 seguimientos correspondientes a lo definido en la meta en cuanto al esquema de publicacion de la SDA segun la resolucion 95466 de 2022 y el seguimiento y observaciones identificadas en cada item,  no obstante, no se observo un documento que permita la verificacion la formula del indicador respecto al denominador  toda vez que no es posible identificar actividades o soportes que den cumplimiento a los 6 seguimientos realizados ni a los seguimientos del indicador 
</v>
      </c>
      <c r="Q20" s="180">
        <f>+PTEP!W20</f>
        <v>0.33</v>
      </c>
      <c r="S20" s="403"/>
      <c r="T20" s="64">
        <v>1</v>
      </c>
      <c r="U20" s="180">
        <v>0.33</v>
      </c>
      <c r="V20" s="254"/>
    </row>
    <row r="21" spans="1:23" ht="63.75" customHeight="1">
      <c r="A21" s="362"/>
      <c r="B21" s="362"/>
      <c r="C21" s="103" t="s">
        <v>5</v>
      </c>
      <c r="D21" s="63" t="s">
        <v>15</v>
      </c>
      <c r="E21" s="64" t="s">
        <v>44</v>
      </c>
      <c r="F21" s="64" t="s">
        <v>243</v>
      </c>
      <c r="G21" s="64" t="s">
        <v>235</v>
      </c>
      <c r="H21" s="64" t="s">
        <v>236</v>
      </c>
      <c r="I21" s="64" t="s">
        <v>237</v>
      </c>
      <c r="J21" s="64" t="s">
        <v>244</v>
      </c>
      <c r="K21" s="64" t="s">
        <v>471</v>
      </c>
      <c r="L21" s="64" t="s">
        <v>211</v>
      </c>
      <c r="M21" s="64"/>
      <c r="N21" s="112"/>
      <c r="O21" s="178" t="str">
        <f>+PTEP!U21</f>
        <v>Cumplida</v>
      </c>
      <c r="P21" s="179" t="str">
        <f>+PTEP!V21</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Se observa cumplimiento de la actividad con la emision del informes de seguimiento a la ley de transparencia 1712 de 2014 , socializado  mediante radicado No. 2024IE82750 del 16 de abril de 2024.
respecto a la sugerencia de la 2 linea, se confirma que a la fecha el documento ya se encuentra publicado en el seccion de transparencia link: https://www.ambientebogota.gov.co/web/transparencia/informes-de-la-oficina-de-control-interno?p_p_id=110_INSTANCE_dQE7lgXxsm6s&amp;p_p_lifecycle=0&amp;p_p_state=normal&amp;p_p_mode=view&amp;p_p_col_id=column-2&amp;p_p_col_count=2&amp;_110_INSTANCE_dQE7lgXxsm6s_struts_action=%2Fdocument_library_display%2Fview_file_entry&amp;_110_INSTANCE_dQE7lgXxsm6s_redirect=https%3A%2F%2Fwww.ambientebogota.gov.co%2Fweb%2Ftransparencia%2Finformes-de-la-oficina-de-control-interno%2F-%2Fdocument_library_display%2FdQE7lgXxsm6s%2Fview%2F6115144%3F_110_INSTANCE_dQE7lgXxsm6s_redirect%3Dhttps%253A%252F%252Fwww.ambientebogota.gov.co%252Fweb%252Ftransparencia%252Finformes-de-la-oficina-de-control-interno%252F-%252Fdocument_library_display%252FdQE7lgXxsm6s%252Fview%252F6028834%253F_110_INSTANCE_dQE7lgXxsm6s_redirect%253Dhttps%25253A%25252F%25252Fwww.ambientebogota.gov.co%25252Fweb%25252Ftransparencia%25252Finformes-de-la-oficina-de-control-interno%25253Fp_p_id%25253D110_INSTANCE_dQE7lgXxsm6s%252526p_p_lifecycle%25253D0%252526p_p_state%25253Dnormal%252526p_p_mode%25253Dview%252526p_p_col_id%25253Dcolumn-2%252526p_p_col_count%25253D2&amp;_110_INSTANCE_dQE7lgXxsm6s_fileEntryId=6670899</v>
      </c>
      <c r="Q21" s="180">
        <f>+PTEP!W21</f>
        <v>1</v>
      </c>
      <c r="S21" s="403"/>
      <c r="T21" s="64">
        <v>1</v>
      </c>
      <c r="U21" s="180">
        <v>1</v>
      </c>
      <c r="V21" s="254"/>
    </row>
    <row r="22" spans="1:23" ht="72" customHeight="1">
      <c r="A22" s="362"/>
      <c r="B22" s="362"/>
      <c r="C22" s="103" t="s">
        <v>5</v>
      </c>
      <c r="D22" s="63" t="s">
        <v>15</v>
      </c>
      <c r="E22" s="64" t="s">
        <v>45</v>
      </c>
      <c r="F22" s="64" t="s">
        <v>246</v>
      </c>
      <c r="G22" s="64" t="s">
        <v>235</v>
      </c>
      <c r="H22" s="64" t="s">
        <v>236</v>
      </c>
      <c r="I22" s="64" t="s">
        <v>237</v>
      </c>
      <c r="J22" s="64" t="s">
        <v>238</v>
      </c>
      <c r="K22" s="64" t="s">
        <v>471</v>
      </c>
      <c r="L22" s="64"/>
      <c r="M22" s="64"/>
      <c r="N22" s="112" t="s">
        <v>211</v>
      </c>
      <c r="O22" s="178" t="str">
        <f>+PTEP!U22</f>
        <v>No Programada en el Periodo</v>
      </c>
      <c r="P22" s="179" t="str">
        <f>+PTEP!V22</f>
        <v>En atención a la meta e indicador establecidos e identificados como:
Meta: Un (1) informe de seguimiento emitido y publicado en la página web de la Entidad.
Indicador: Emisión y publicación del informe de seguimiento
Fórmula Indicador: (# de informes emitidos y publicados 
/ 1) * 100
Esta actividad no se encuentra programada para este periodo.</v>
      </c>
      <c r="Q22" s="180">
        <f>+PTEP!W22</f>
        <v>0</v>
      </c>
      <c r="S22" s="403"/>
      <c r="T22" s="64"/>
      <c r="U22" s="180"/>
      <c r="V22" s="254"/>
    </row>
    <row r="23" spans="1:23" ht="114">
      <c r="A23" s="362"/>
      <c r="B23" s="362"/>
      <c r="C23" s="103" t="s">
        <v>5</v>
      </c>
      <c r="D23" s="63" t="s">
        <v>15</v>
      </c>
      <c r="E23" s="64" t="s">
        <v>529</v>
      </c>
      <c r="F23" s="64" t="s">
        <v>530</v>
      </c>
      <c r="G23" s="64" t="s">
        <v>531</v>
      </c>
      <c r="H23" s="64" t="s">
        <v>532</v>
      </c>
      <c r="I23" s="64" t="s">
        <v>533</v>
      </c>
      <c r="J23" s="64" t="s">
        <v>534</v>
      </c>
      <c r="K23" s="64" t="s">
        <v>535</v>
      </c>
      <c r="L23" s="383" t="s">
        <v>536</v>
      </c>
      <c r="M23" s="384"/>
      <c r="N23" s="384"/>
      <c r="O23" s="178" t="str">
        <f>+PTEP!U23</f>
        <v>Actividad Eliminada</v>
      </c>
      <c r="P23" s="179" t="str">
        <f>+PTEP!V23</f>
        <v>Eliminación actividad No. 1.5.5 por solicitud de radicado OAC 2024IE57509.</v>
      </c>
      <c r="Q23" s="180"/>
      <c r="S23" s="403"/>
      <c r="T23" s="112"/>
      <c r="U23" s="180"/>
      <c r="V23" s="254"/>
    </row>
    <row r="24" spans="1:23" ht="165.75" customHeight="1">
      <c r="A24" s="362"/>
      <c r="B24" s="362"/>
      <c r="C24" s="103" t="s">
        <v>5</v>
      </c>
      <c r="D24" s="63" t="s">
        <v>15</v>
      </c>
      <c r="E24" s="64" t="s">
        <v>242</v>
      </c>
      <c r="F24" s="64" t="s">
        <v>499</v>
      </c>
      <c r="G24" s="64" t="s">
        <v>207</v>
      </c>
      <c r="H24" s="64" t="s">
        <v>209</v>
      </c>
      <c r="I24" s="64" t="s">
        <v>500</v>
      </c>
      <c r="J24" s="64" t="s">
        <v>210</v>
      </c>
      <c r="K24" s="64" t="s">
        <v>472</v>
      </c>
      <c r="L24" s="64" t="s">
        <v>211</v>
      </c>
      <c r="M24" s="64" t="s">
        <v>211</v>
      </c>
      <c r="N24" s="112" t="s">
        <v>211</v>
      </c>
      <c r="O24" s="178" t="str">
        <f>+PTEP!U24</f>
        <v>Cumplida</v>
      </c>
      <c r="P24" s="179" t="str">
        <f>+PTEP!V24</f>
        <v xml:space="preserve">En atención a la meta e indicador establecidos e identificados como:
Meta: 3 actividades de promoción o divulgación de la sección de transparencia y acceso a la información pública (uno cada cuatrimestre)
Indicador: Divulgación de la sección de transparencia y acceso a la información pública de la sede electrónica de la SDA
Fórmula Indicador: No. De actividades de divulgación de la sección de transparencia y acceso a la información pública realizadas / 3 actividades de divulgación de la sección de transparencia y acceso a la información pública
Revisadas las evidencias, se observo el reporte de 1 actividad de promocion y divulgacion de la seccion de transparencia, llevada a cabo en el supercade de suba el pasado 21 de marzo en la feria de la camara de comercio, asi mismo se observo, evidencia fotografica, acta de reunion e informe de divulgacion.
No obstante, no se observaron actividades que permitieran validar el numerador de la formula del indicador respecto a 3 actividades de divulgacion, es decir, conocer si se cuenta con un cronograma de actividades estipulado o es a demanda o es segun invitacion, toda vez que no se observaron documentos asociados a su cumplimiento </v>
      </c>
      <c r="Q24" s="180">
        <f>+PTEP!W24</f>
        <v>0.33</v>
      </c>
      <c r="S24" s="403"/>
      <c r="T24" s="64">
        <v>1</v>
      </c>
      <c r="U24" s="180">
        <v>0.33</v>
      </c>
      <c r="V24" s="254"/>
    </row>
    <row r="25" spans="1:23" ht="108" customHeight="1">
      <c r="A25" s="362"/>
      <c r="B25" s="360"/>
      <c r="C25" s="122" t="s">
        <v>5</v>
      </c>
      <c r="D25" s="123" t="s">
        <v>15</v>
      </c>
      <c r="E25" s="124" t="s">
        <v>245</v>
      </c>
      <c r="F25" s="64" t="s">
        <v>440</v>
      </c>
      <c r="G25" s="64" t="s">
        <v>442</v>
      </c>
      <c r="H25" s="64" t="s">
        <v>443</v>
      </c>
      <c r="I25" s="124" t="s">
        <v>22</v>
      </c>
      <c r="J25" s="124" t="s">
        <v>241</v>
      </c>
      <c r="K25" s="124" t="s">
        <v>202</v>
      </c>
      <c r="L25" s="124"/>
      <c r="M25" s="124" t="s">
        <v>211</v>
      </c>
      <c r="N25" s="125" t="s">
        <v>211</v>
      </c>
      <c r="O25" s="178" t="str">
        <f>+PTEP!U25</f>
        <v>No Programada en el Periodo</v>
      </c>
      <c r="P25" s="179" t="str">
        <f>+PTEP!V25</f>
        <v>En atención a la meta e indicador establecidos e identificados como:
Meta: 1 instructivo para la estandarización de los criterios de accesibilidad
Indicador: 100% de avance en la elaboración de un instructivo para la estandarización de los criterios de accesibilidad en la producción documental
Fórmula Indicador: No. De estrategias de contenido o alternativas de solución para mejorar el posicionamiento de la sede electrónica y de las plataformas virtuales de la DPSIA
Esta actividad no se encuentra programada para este periodo.</v>
      </c>
      <c r="Q25" s="180">
        <f>+PTEP!W25</f>
        <v>0</v>
      </c>
      <c r="S25" s="403"/>
      <c r="T25" s="124"/>
      <c r="U25" s="180"/>
      <c r="V25" s="254"/>
    </row>
    <row r="26" spans="1:23" ht="409.6">
      <c r="A26" s="360" t="s">
        <v>28</v>
      </c>
      <c r="B26" s="362" t="s">
        <v>29</v>
      </c>
      <c r="C26" s="104" t="s">
        <v>25</v>
      </c>
      <c r="D26" s="65" t="s">
        <v>30</v>
      </c>
      <c r="E26" s="66" t="s">
        <v>37</v>
      </c>
      <c r="F26" s="66" t="s">
        <v>473</v>
      </c>
      <c r="G26" s="66" t="s">
        <v>474</v>
      </c>
      <c r="H26" s="66" t="s">
        <v>31</v>
      </c>
      <c r="I26" s="66" t="s">
        <v>475</v>
      </c>
      <c r="J26" s="66" t="s">
        <v>280</v>
      </c>
      <c r="K26" s="66" t="s">
        <v>279</v>
      </c>
      <c r="L26" s="93" t="s">
        <v>211</v>
      </c>
      <c r="M26" s="93" t="s">
        <v>211</v>
      </c>
      <c r="N26" s="113" t="s">
        <v>211</v>
      </c>
      <c r="O26" s="178" t="str">
        <f>+PTEP!U26</f>
        <v xml:space="preserve">Parcialmente </v>
      </c>
      <c r="P26" s="179" t="str">
        <f>+PTEP!V26</f>
        <v>En atención a la meta e indicador establecidos e identificados como:
Meta: Doce (12) seguimientos de cumplimiento del plan de comunicaciones de la vigencia 2024 realizados
Indicador: Seguimiento al cumplimiento del plan de comunicaciones
Fórmula Indicador: No. de seguimientos realizados al cumplimiento del plan de comunicaciones de la vigencia 2024
De conformidad con la información suministrada por la primera línea de defensa el Plan de Comunicaciones se ejecuta a través de dos líneas estratégicas: La línea de comunicación organiacional e interna y la línea de comunicacion externa e informativa. 
La OAC realiza mensualmente seguimiento al cumplimiento del Plan de Comunicaciones, como consta en los siguientes links https://n9.cl/ul41d y https://n9.cl/gqnvo se ejecutaron las siguientes actividades durante el primer trimestre de 2024, por cada línea:
1. Línea de comunicación organizacional e interna:
-Carteleras digitales:  Se publicaron 106 contenidos en las carteleras digitales.
-Correo institucional: Se enviaron 100 mensajes a través del correo interno (comunicacioninterna@ambientebogota.gov.co, el boletín virtual “Para estar en Ambiente”, Miércoles de Mujer y otras actividades realizadas por diferentes áreas.
-Fondos de pantalla:  Se publicaron cinco ( 5) fondos de pantalla en los computadores de la SDA. 
2. Línea de comunicación externa e informativa:
-Comunicados de prensa y notas: Se elaboraron sesenta y cinco (65) comunicados y notas.
-Convocatoria a medios: Se realizaron cinco (5) convocatorias a medios de comunicación para la rueda de prensa.
-Redes Sociales:  Nuevos seguidosres: 3.210 en Twitter (X),  en Facebook 1.051; en Instagram  10.377; en TikTok 18.778 y 43.146.644 visualizaciones consolidadas de los videos institucionales en el canal de YouTube.
-Página Web: En enero se publicaron y actualizaron 91 contenidos y se registraron 497.624 visitas.
-Piezas gráficas: En el periodo se diseñaron y publicaron 390 piezas de comunicación a través de los canales internos y externos.
-Material audiovisual: Se produjeron 98 contenidos audiovisuales.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(24): Calidad del Aire (externa), El Centro Vive (externa), SOS Tinguas (externa), Unidos por una Mejor calidad del Aire (campaña preventiva a la alerta) (externa), Alerta Fase I (externa), Distrito Silvestre (externa), Actúa (externa). Bogotá es COP16 (externa e interna), Yo te cuido, tú me cuidas (externa), Alerta por Calidad del Aire (externa), Temporada de Tinguas (externa e interna), #Actúa (externa), #LibresYEnSuHábitat (externa e interna), #ElCentroVive (externa) Yo te cuido, tú me cuidas (externa), #LibresYEnSuHábitat (externa e interna), #Actúa (externa), #ElCentroVive (externa), Alerta por Calidad del Aire (externa), Día Internacional de la Mujer (externa), SOS tingua (externa), Caminatas ecológicas (externa), Bogotá modo festival (externa), Semana Santa responsable (externa).
-Celebraciones (16): Apagón Ambiental (externa e interna) y Día Mundial de la Educación Ambiental (externa) Día de los Humedales (externa e interna), Apagón Ambiental (externa e interna), Día del Periodista (externa), Día Mundial de la Energía (externa e interna), Día Internacional para la Protección de los Osos del Mundo (externa) Día Mundial del Reciclador (externa), Día Mundial de la Eficiencia Energética (externa e interna), Día Internacional de la Mujer (interna y externa), Día del Hombre (interna) Día Internacional de la Acción por los Ríos (externa e interna), Día Internacional de los Bosques (externa e interna), Día Mundial del Agua (externa e interna), Día Mundial del Clima y la Hora del Planeta (externa e interna), Apagón Ambiental (externa e interna)
-Eventos (18): El Centro Vive (externa), Cubrimientos PMU- Emergencia por incendios en los Cerros Orientales (externo) Día sin Carro y sin Moto (externo), Día Mundial de los Humedales (externo), Comisión de Expertos (externo), Bancada Animalista (externo), Taller Gobernanza Regional (externo), Gestión Integral del Agua (externo), Actividad #ElCentroVive (externo), Instalación Bancada Economía Circular (externo), Entrega del proyecto del Plan Distrital de Desarrollo (externo), Evento Prioridades Ambientales (externo) El Centro Vive (externa), Rueda de Prensa Alerta por Calidad del Aire (externa), Operativos de Calidad del aire (externa), Incendio en la localidad de Santafé (externa), Pasarela de Moda sostenible (externa), Pégate al Plan Voluntariado ambiental (externa).
De acuerdo con las evidencias aportadas se concluye que en el primer cuatrimestre se cumplió con el seguimiento de la tercera parte es decir del 75%, y para el acumulado el 25%.</v>
      </c>
      <c r="Q26" s="180">
        <f>+PTEP!W26</f>
        <v>0.25</v>
      </c>
      <c r="S26" s="409">
        <f>+AVERAGE(Q26:Q30)</f>
        <v>0.47400000000000003</v>
      </c>
      <c r="T26" s="93">
        <v>1</v>
      </c>
      <c r="U26" s="180">
        <v>0.25</v>
      </c>
      <c r="V26" s="93">
        <f>+T26+T27+T28+T29</f>
        <v>4</v>
      </c>
      <c r="W26" s="256">
        <f>+AVERAGE(U26,U27,U28,U29)</f>
        <v>0.59250000000000003</v>
      </c>
    </row>
    <row r="27" spans="1:23" ht="181.5" customHeight="1">
      <c r="A27" s="361"/>
      <c r="B27" s="362"/>
      <c r="C27" s="104" t="s">
        <v>25</v>
      </c>
      <c r="D27" s="65" t="s">
        <v>30</v>
      </c>
      <c r="E27" s="66" t="s">
        <v>54</v>
      </c>
      <c r="F27" s="66" t="s">
        <v>448</v>
      </c>
      <c r="G27" s="66" t="s">
        <v>449</v>
      </c>
      <c r="H27" s="66" t="s">
        <v>450</v>
      </c>
      <c r="I27" s="67" t="s">
        <v>33</v>
      </c>
      <c r="J27" s="66" t="s">
        <v>284</v>
      </c>
      <c r="K27" s="66" t="s">
        <v>282</v>
      </c>
      <c r="L27" s="93" t="s">
        <v>211</v>
      </c>
      <c r="M27" s="93" t="s">
        <v>211</v>
      </c>
      <c r="N27" s="113" t="s">
        <v>211</v>
      </c>
      <c r="O27" s="178" t="str">
        <f>+PTEP!U27</f>
        <v xml:space="preserve">Parcialmente </v>
      </c>
      <c r="P27" s="179" t="str">
        <f>+PTEP!V27</f>
        <v>En atención a la meta e indicador establecidos e identificados como:
Meta: Actualizar los indicadores ambientales dispuestos en el Observatorio Ambiental de Bogotá-OAB
Indicador: Alcanzar un nivel de actualización de 98% del OAB al finalizar la vigencia 2024.
Fórmula Indicador: (No. de indicadores actualizados / No. total de indicadores que requieren actualización, según su periodicidad de medición ) x 100
De conformidad con la información suministrada por la primera línea de defensa y los soportes evidenciados en el siguiente link: https://n9.cl/dvmwr, se observó que la OAC ha realizado la actualizacion de 158 indicadores ambientales dispuestos en el Observatorio Ambiental de Bogotá-OAB de 181, lo cual indica que se ha avanzado en un 87% de la meta total, aunque la programación para el primer cuatrimestre era del 33,33% 
Se evidenció una sobre ejecución respecto a la meta establecida para el cuatrimestre y la vigencia,  se recomienda al proceso, evaluar la necesidad de  reformular la actividad y fortalecer el esquema de planeación frente a las actividades definidas y su alineación efectiva con la gestión operativa  del proceso.</v>
      </c>
      <c r="Q27" s="180">
        <f>+PTEP!W27</f>
        <v>0.87</v>
      </c>
      <c r="S27" s="409"/>
      <c r="T27" s="93">
        <v>1</v>
      </c>
      <c r="U27" s="180">
        <v>0.87</v>
      </c>
      <c r="V27" s="254"/>
    </row>
    <row r="28" spans="1:23" ht="225" customHeight="1">
      <c r="A28" s="361"/>
      <c r="B28" s="362"/>
      <c r="C28" s="104" t="s">
        <v>25</v>
      </c>
      <c r="D28" s="65" t="s">
        <v>30</v>
      </c>
      <c r="E28" s="66" t="s">
        <v>56</v>
      </c>
      <c r="F28" s="66" t="s">
        <v>169</v>
      </c>
      <c r="G28" s="66" t="s">
        <v>384</v>
      </c>
      <c r="H28" s="66" t="s">
        <v>34</v>
      </c>
      <c r="I28" s="66" t="s">
        <v>170</v>
      </c>
      <c r="J28" s="66" t="s">
        <v>283</v>
      </c>
      <c r="K28" s="66" t="s">
        <v>282</v>
      </c>
      <c r="L28" s="93" t="s">
        <v>211</v>
      </c>
      <c r="M28" s="93" t="s">
        <v>211</v>
      </c>
      <c r="N28" s="113"/>
      <c r="O28" s="178" t="str">
        <f>+PTEP!U28</f>
        <v>Cumplida</v>
      </c>
      <c r="P28" s="179" t="str">
        <f>+PTEP!V28</f>
        <v>En atención a la meta e indicador establecidos e identificados como:
Meta: 100% de los informes normados sobre gestión y estado de recursos normados elaborados
Indicador: Porcentaje de elaboración de informes normados de gestión, el estado y calidad de los recursos naturales
Fórmula Indicador: (No. de informes normados elaborados / 5 informes requeridos por normativa y disposición distrital (Acuerdo 067/02, Bogotá Cómo Vamos, Matriz de indicadores de ciudad, ICAU, ODS) x 100
De conformidad con la información suministrada por la primera línea de defensa y los soportes evidenciados en el siguiente link: https://n9.cl/3neebk, se observó que la OAC elaboró y envió los informes reglamentarios (Acuerdo 067/02, Bogotá Cómo Vamos, Matriz de indicadores de ciudad, ICAU, ODS) que rinden cuenta sobre la gestión de la administración Distrital, el estado y calidad de los recursos naturales, en el primer cuatrimestre de la vigencia 2024.
La actividad estaba programada para ser cumplida en un 50% en el primer cuatrimestre pero se cumplió en un 100% de la programación total.
Se evidenció una sobre ejecución respecto a la meta establecida para el cuatrimestre y la vigencia,  se recomienda al proceso, evaluar la necesidad de  reformular la actividad y fortalecer el esquema de planeación frente a las actividades definidas y su alineación efectiva con la gestión operativa  del proceso.</v>
      </c>
      <c r="Q28" s="180">
        <f>+PTEP!W28</f>
        <v>1</v>
      </c>
      <c r="S28" s="409"/>
      <c r="T28" s="93">
        <v>1</v>
      </c>
      <c r="U28" s="180">
        <v>1</v>
      </c>
      <c r="V28" s="254"/>
    </row>
    <row r="29" spans="1:23" ht="224.4">
      <c r="A29" s="361"/>
      <c r="B29" s="362"/>
      <c r="C29" s="104" t="s">
        <v>25</v>
      </c>
      <c r="D29" s="65" t="s">
        <v>46</v>
      </c>
      <c r="E29" s="66" t="s">
        <v>55</v>
      </c>
      <c r="F29" s="66" t="s">
        <v>49</v>
      </c>
      <c r="G29" s="66" t="s">
        <v>476</v>
      </c>
      <c r="H29" s="66" t="s">
        <v>50</v>
      </c>
      <c r="I29" s="66" t="s">
        <v>51</v>
      </c>
      <c r="J29" s="66" t="s">
        <v>285</v>
      </c>
      <c r="K29" s="66" t="s">
        <v>272</v>
      </c>
      <c r="L29" s="93" t="s">
        <v>211</v>
      </c>
      <c r="M29" s="93" t="s">
        <v>211</v>
      </c>
      <c r="N29" s="113" t="s">
        <v>211</v>
      </c>
      <c r="O29" s="178" t="str">
        <f>+PTEP!U29</f>
        <v xml:space="preserve">Parcialmente </v>
      </c>
      <c r="P29" s="179" t="str">
        <f>+PTEP!V29</f>
        <v>En atención a la meta e indicador establecidos e identificados como:
Meta: 100% de participación en las ferias de servicio al ciudadano en donde sea convocada la Entidad durante la vigencia 2024
Indicador: Porcentaje de participación de las ferias de servicio al ciudadano
Fórmula Indicador: (No. de participaciones en ferias de servicio al ciudadano de la SDA, durante el cuatrimestre / No. de ferias de servicio al ciudadano convocadas e invitadas a la SDA organizadas por la Alcaldía Mayor de Bogotá y/o otras entidades) x 100
De conformidad con la información suministrada por la primera línea de defensa y los soportes evidenciados en el siguiente link: https://n9.cl/okxc9, se evidenció que se ha participado en dieciseis (16) ferias de servicio convocadas por la Secretaría General, Cades, Supercades, Camara de Comercio y organizada por el Grupo de Servicio a la Ciudadania de la SDA, de las cuales ocho (8) fueron en el mes de febrero y ocho (8) en el mes de marzo, con lo cual se evidenció que la SDA ha hecho presencia en ferias y eventos a los cuales ha sido convocada en los meses de febrero y marzo, no se aportó información de abril.
Por lo anterior se concluye que se dio cumplimiento al 75% de la meta propuesta para el primer cuatrimestre, es decir el 25% del total.</v>
      </c>
      <c r="Q29" s="180">
        <f>+PTEP!W29</f>
        <v>0.25</v>
      </c>
      <c r="S29" s="409"/>
      <c r="T29" s="93">
        <v>1</v>
      </c>
      <c r="U29" s="180">
        <v>0.25</v>
      </c>
      <c r="V29" s="254"/>
    </row>
    <row r="30" spans="1:23" ht="79.8">
      <c r="A30" s="361"/>
      <c r="B30" s="360"/>
      <c r="C30" s="126" t="s">
        <v>25</v>
      </c>
      <c r="D30" s="127" t="s">
        <v>46</v>
      </c>
      <c r="E30" s="128" t="s">
        <v>57</v>
      </c>
      <c r="F30" s="128" t="s">
        <v>445</v>
      </c>
      <c r="G30" s="128" t="s">
        <v>444</v>
      </c>
      <c r="H30" s="128" t="s">
        <v>446</v>
      </c>
      <c r="I30" s="128" t="s">
        <v>447</v>
      </c>
      <c r="J30" s="128" t="s">
        <v>286</v>
      </c>
      <c r="K30" s="128" t="s">
        <v>287</v>
      </c>
      <c r="L30" s="129"/>
      <c r="M30" s="129"/>
      <c r="N30" s="130" t="s">
        <v>211</v>
      </c>
      <c r="O30" s="178" t="str">
        <f>+PTEP!U30</f>
        <v>No Programada en el Periodo</v>
      </c>
      <c r="P30" s="179" t="str">
        <f>+PTEP!V30</f>
        <v>En atención a la meta e indicador establecidos e identificados como:
Meta: Una (1) jornada de dialogo ciudadano y rendición de cuenta de la vigencia 2024 efectuada.
Indicador: Realización de la  jornada de dialogo ciudadano y rendición de cuenta de la vigencia 2024
Fórmula Indicador: No. de jornada de dialogo ciudadano y rendición de cuenta realizada de la vigencia 2024</v>
      </c>
      <c r="Q30" s="180">
        <f>+PTEP!W30</f>
        <v>0</v>
      </c>
      <c r="S30" s="409"/>
      <c r="T30" s="129"/>
      <c r="U30" s="180"/>
      <c r="V30" s="254"/>
    </row>
    <row r="31" spans="1:23" ht="316.8">
      <c r="A31" s="362" t="s">
        <v>188</v>
      </c>
      <c r="B31" s="362" t="s">
        <v>70</v>
      </c>
      <c r="C31" s="105" t="s">
        <v>64</v>
      </c>
      <c r="D31" s="68" t="s">
        <v>65</v>
      </c>
      <c r="E31" s="69" t="s">
        <v>89</v>
      </c>
      <c r="F31" s="70" t="s">
        <v>71</v>
      </c>
      <c r="G31" s="70" t="s">
        <v>430</v>
      </c>
      <c r="H31" s="70" t="s">
        <v>72</v>
      </c>
      <c r="I31" s="70" t="s">
        <v>73</v>
      </c>
      <c r="J31" s="70" t="s">
        <v>285</v>
      </c>
      <c r="K31" s="70" t="s">
        <v>272</v>
      </c>
      <c r="L31" s="94" t="s">
        <v>211</v>
      </c>
      <c r="M31" s="94" t="s">
        <v>211</v>
      </c>
      <c r="N31" s="114" t="s">
        <v>211</v>
      </c>
      <c r="O31" s="178" t="str">
        <f>+PTEP!U31</f>
        <v>Cumplida</v>
      </c>
      <c r="P31" s="179" t="str">
        <f>+PTEP!V31</f>
        <v xml:space="preserve">En atención a la meta e indicador establecidos e identificados como:
Meta: 4 visitas de seguimiento en el primer cuatrimestre, 4 visitas en el segundo y 3 visitas en tercer cuatrimestre del 2024
Indicador: Realización de visitas de seguimieno al servicio prestado por la SDA
Fórmula Indicador: No. de visitas de seguimiento al servicio prestado realizadas 
La oficina de control interno realizó el seguimiento cómo tercera línea de defensa observando lo siguiente: Una vez revisado el reporte de primera y segunda línea de defensa, se observó, que, para la actividad relacionada con la realización de visitas de seguimiento al servicio prestado en los diferentes puntos de atención presenciales de la SDA, se programó para el primer cuatrimestre, realizar cuatro (4) visitas de seguimiento, al verificar las evidencias,  se observó que el proceso aporto un total de dieciocho (18) actas de visitas así: nueve (9 ) actas de visitas de seguimiento del mes de enero y nueve (9) actas de seguimiento de visitas correspondientes al mes de febrero, respecto a los meses marzo y abril no se observan evidencias de seguimiento. 
Respecto al contenido de Las actas, se observó que, corresponden a reuniones de retroalimentación realizadas sobre la Política Pública Distrital de Servicio a la Ciudadanía, lineamientos y protocolos de atención, no obstante, adolece de información que permita conocer el seguimiento al servicio prestado en los diferentes puntos de atención presenciales de la SDA.
Así mismo se evidenció una sobre ejecución respecto a la meta establecida para el cuatrimestre y la vigencia, por cuanto se programó realizar para 2024 un total de 11 visitas de seguimiento, de las cuales en enero y febrero ya se han realizado 18, por lo expuesto, se recomienda al proceso, evaluar la necesidad de  reformular la actividad y fortalecer el esquema de planeación frente a las actividades definidas y su alineación efectiva con la gestión operativa  del proceso. </v>
      </c>
      <c r="Q31" s="180">
        <f>+PTEP!W31</f>
        <v>1</v>
      </c>
      <c r="S31" s="410">
        <f>+AVERAGE(Q31:Q36)</f>
        <v>0.32333333333333331</v>
      </c>
      <c r="T31" s="94">
        <v>1</v>
      </c>
      <c r="U31" s="180">
        <v>1</v>
      </c>
      <c r="V31" s="94">
        <f>+T31+T32+T33+T34+T35+T36</f>
        <v>6</v>
      </c>
      <c r="W31" s="256">
        <f>+AVERAGE(U31,U32,U33,U34,U35,U36)</f>
        <v>0.32333333333333331</v>
      </c>
    </row>
    <row r="32" spans="1:23" ht="409.6">
      <c r="A32" s="362"/>
      <c r="B32" s="362"/>
      <c r="C32" s="105" t="s">
        <v>64</v>
      </c>
      <c r="D32" s="68" t="s">
        <v>66</v>
      </c>
      <c r="E32" s="69" t="s">
        <v>90</v>
      </c>
      <c r="F32" s="70" t="s">
        <v>74</v>
      </c>
      <c r="G32" s="70" t="s">
        <v>431</v>
      </c>
      <c r="H32" s="70" t="s">
        <v>75</v>
      </c>
      <c r="I32" s="70" t="s">
        <v>433</v>
      </c>
      <c r="J32" s="70" t="s">
        <v>288</v>
      </c>
      <c r="K32" s="70" t="s">
        <v>272</v>
      </c>
      <c r="L32" s="94" t="s">
        <v>211</v>
      </c>
      <c r="M32" s="94" t="s">
        <v>211</v>
      </c>
      <c r="N32" s="114" t="s">
        <v>211</v>
      </c>
      <c r="O32" s="178" t="str">
        <f>+PTEP!U32</f>
        <v xml:space="preserve">Parcialmente </v>
      </c>
      <c r="P32" s="179" t="str">
        <f>+PTEP!V32</f>
        <v>En atención a la meta e indicador establecidos e identificados como:
Meta: Implementar el 90% de las acciones propuestas por el modelo de servicio de la SDA, a diciembre de 2024
Indicador: Porcentaje de implementación del modelo de servicio al ciudadano para la SDA 
Fórmula Indicador: (No. De actividades implementadas del  modelo de servicio de la SDA / No. De actividades programadas del modelo de servicio de la SDA conforme al plan de acción para la vigencia 2024) x 100
Se han documentado acciones del modelo de servicio al ciudadano para la SDA, acorde a los lineamientos dados por la Secretaria General, como las siguientes señaladas por la Primera y Segunda Líneas de Defensa: “a. Implementación y aplicación de encuestas de percepción ciudadana en el canal presencial, telefónico y virtual, evidenciando el grado de satisfacción sobre la atención prestada en la sala y los diferentes puntos de atención, b. Implementación de estrategias para el fortalecimiento de los canales de atención telefónico y virtual con el fin de garantizar el servicio  y brindar el acceso a los tramites y servicios ofrecidos por la Entidad, así mismo aumentando el número de atenciones respecto a la vigencia anterior, c. Seguimiento y control de indicadores de gestión mensualmente, d. Entrenamientos y cualificación a los servidores de manera constante y periódica, e. Incentivos a los agentes de servicio, así como, retroalimentación de la calidad del servicio, f. Asistencia y participación en ferias de servicio y g. Infraestructura adecuada para la prestación del servicio contando con la señalización de sala principal en lengua de señas, braille, etnia wayu, idioma inglés”.  Al respecto , se aportó un archivo excel, en el que se incluyen treinta y cinco (35) acciones compuestas además por ochenta y cinco (85) actividades,  el mencionado archivo está disponible en los siguientes enlaces, de la Primera y Segunda Líneas de Defensa, respectivamente: https://drive.google.com/drive/u/0/folders/1LRMiDRmrtKy4hcAvhbGuyTaGHb5H3jm6  y https://drive.google.com/drive/u/0/folders/1aVW66g2UoL5EMFaT1jZsvrTPVXYASTsa; no obstante, frente a las acciones y actividades descritas en el archivo mencionado, el proceso no aportó ningún soporte o evidencia que permitiera efectivamente verificar la ejecución y/o implementación de las acciones allí contenidas. Así mismo, teniendo en cuenta que el indicador corresponde a (No. De actividades implementadas del modelo de servicio de la SDA / No. De actividades programadas del modelo de servicio de la SDA conforme al plan de acción para la vigencia 2024) x 100, y dado que la matriz de excel no relaciona registro de porcentajes de avance o ejecución, fechas de inicio o finalización, productos asociados o soportes de las actividades realizadas durante el periodo comprendido entre enero y abril de 2024 no es posible determinar su nivel de avance y ejecución. 
Finalmente, es importante mencionar que respecto a esta actividad desde la vigencia 2022 e incluso en la vigencia 2023, se hizo reiterativa la recomendación de “fortalecer los mecanismos de autocontrol que permitan contar con la evidencia suficiente respecto a la implementación del modelo de servicio al ciudadano para la entidad”, la cual además fue comunicada mediante los radicados 2023IE08129 del 16 de enero de 2023 correspondiente al Seguimiento a las Acciones del Plan Anticorrupción y de Atención al Ciudadano (PAAC) y Mapa de Riesgos Institucional (Corrupción y Gestión) / Tercer Cuatrimestre 2022, y el radicado 2023IE107483 del 15 de mayo de 2023, correspondiente al  Seguimiento a las Acciones de PAAC / Programa de Transparencia y Ética Pública (Componentes, Mapa de Riesgos y Reporte Aplicativo SUIT) / Primer Cuatrimestre 2023. Sin embargo, a la fecha (mayo de 2024), el proceso, continua sin tomar medidas, que permitan determinar el nivel de avance e implementación del Modelo del Servicio al Ciudadano, denotando debilidades de autocontrol frente a las acciones de monitoreo y seguimiento a las recomendaciones comunicadas por esta oficina.</v>
      </c>
      <c r="Q32" s="180">
        <f>+PTEP!W32</f>
        <v>0</v>
      </c>
      <c r="S32" s="410"/>
      <c r="T32" s="94">
        <v>1</v>
      </c>
      <c r="U32" s="180">
        <v>0</v>
      </c>
      <c r="V32" s="254"/>
      <c r="W32" s="255"/>
    </row>
    <row r="33" spans="1:23" ht="224.4">
      <c r="A33" s="362"/>
      <c r="B33" s="362"/>
      <c r="C33" s="105" t="s">
        <v>64</v>
      </c>
      <c r="D33" s="71" t="s">
        <v>67</v>
      </c>
      <c r="E33" s="69" t="s">
        <v>91</v>
      </c>
      <c r="F33" s="70" t="s">
        <v>76</v>
      </c>
      <c r="G33" s="70" t="s">
        <v>78</v>
      </c>
      <c r="H33" s="70" t="s">
        <v>77</v>
      </c>
      <c r="I33" s="70" t="s">
        <v>432</v>
      </c>
      <c r="J33" s="70" t="s">
        <v>289</v>
      </c>
      <c r="K33" s="70" t="s">
        <v>272</v>
      </c>
      <c r="L33" s="94" t="s">
        <v>211</v>
      </c>
      <c r="M33" s="94" t="s">
        <v>211</v>
      </c>
      <c r="N33" s="114" t="s">
        <v>211</v>
      </c>
      <c r="O33" s="178" t="str">
        <f>+PTEP!U33</f>
        <v>Cumplida</v>
      </c>
      <c r="P33" s="179" t="str">
        <f>+PTEP!V33</f>
        <v xml:space="preserve">En atención a la meta e indicador establecidos e identificados como:
Meta: 30 entrenamientos para el personal de servicio al ciudadano y correspondencia.
Indicador: Cumplimiento del número de entrenamientos al personal de servicio a la ciudadanía
Fórmula Indicador: No. de entrenamientos realizados durante la vigencia 2024
De acuerdo con lo reportado por la primera y segunda línea de defensa, para esta actividad, el proceso indicó que realizó “7 entrenamientos periódicos en temas relacionados con la misionalidad de la entidad y temas relacionados con servicio a la ciudadanía, así: Digiturno, socialización del procedimiento "Canales de Atención y Gestión PQRSF", protocolos de atención, normativas”. No obstante, al revisar los soportes aportados, se evidencian 9 soportes relacionados con actividades de capacitación y socialización, correspondientes a los meses de enero, febrero y marzo, reflejando diferencias frente al reporte de la primera línea y segunda línea realizados, así mismo, teniendo en cuenta que se trata de un seguimiento cuatrimestral, no se evidencian soportes frente a las actividades desarrolladas durante el mes de abril.  Teniendo en cuenta que el indicador corresponde a No. de entrenamientos realizados durante la vigencia 2024,  y que la meta corresponde a realizar 30 entrenamientos durante la vigencia, se determina un cumplimiento  para el primer cuatrimestre de 2024, corresponde al  27% . </v>
      </c>
      <c r="Q33" s="180">
        <f>+PTEP!W33</f>
        <v>0.27</v>
      </c>
      <c r="S33" s="410"/>
      <c r="T33" s="94">
        <v>1</v>
      </c>
      <c r="U33" s="180">
        <v>0.27</v>
      </c>
      <c r="V33" s="254"/>
    </row>
    <row r="34" spans="1:23" ht="303.60000000000002">
      <c r="A34" s="362"/>
      <c r="B34" s="362"/>
      <c r="C34" s="105" t="s">
        <v>64</v>
      </c>
      <c r="D34" s="68" t="s">
        <v>68</v>
      </c>
      <c r="E34" s="69" t="s">
        <v>92</v>
      </c>
      <c r="F34" s="70" t="s">
        <v>79</v>
      </c>
      <c r="G34" s="70" t="s">
        <v>81</v>
      </c>
      <c r="H34" s="70" t="s">
        <v>80</v>
      </c>
      <c r="I34" s="70" t="s">
        <v>434</v>
      </c>
      <c r="J34" s="70" t="s">
        <v>290</v>
      </c>
      <c r="K34" s="70" t="s">
        <v>272</v>
      </c>
      <c r="L34" s="94" t="s">
        <v>211</v>
      </c>
      <c r="M34" s="94" t="s">
        <v>211</v>
      </c>
      <c r="N34" s="114" t="s">
        <v>211</v>
      </c>
      <c r="O34" s="178" t="str">
        <f>+PTEP!U34</f>
        <v xml:space="preserve">Parcialmente </v>
      </c>
      <c r="P34" s="179" t="str">
        <f>+PTEP!V34</f>
        <v>En atención a la meta e indicador establecidos e identificados como:
Meta: 100% de los PQRSF que ingresan a la entidad con seguimiento semanal.
Un (1) informe mensual de la gestión y a la atención de las PQRSF realizado y publicado. 
Indicador: Porcentaje de PQRSF con seguimiento semestral realizado 
Realización del informe mensual de seguimiento a la atención de PQRSF
Fórmula Indicador: (No. de PQRSF con seguimiento a la oportunidad de respuesta / No. total de PQRSF ingresadas a la entidad) x 100
No. de informes mensuales de seguimiento a la atención de PQRSF, durante la vigencia 2024.
Se observó, la realización del  seguimiento a la oportunidad de las PQRS  que ingresan a través de los diferentes canales de atención de la SDA, y se efectuó un informe de evaluación mensual de la oportunidad de respuesta, teniendo en cuenta los plazos establecidos en la Ley 1755 de 2015, hasta marzo de 2024,  faltando publicar el de abril de 2024, conforme a lo verificado en el enlace https://www.ambientebogota.gov.co/es/web/transparencia/informe-de-pqrs/-/document_library_display/6nLwHuCsY1JF/view/6380600,  así mismo, en el repositorio https://drive.google.com/drive/u/0/folders/1M7za1R-ht_hBBJVsjjhJpIjrVnE7h3hM de DPSIA, sólo se encuentran disponibles los informes de enero y febrero de 2024 y finalmente, en ninguno de los enlaces mencionados, se observaron las alertas necesarias realizadas conforme se señalado en la actividad. Por lo expuesto, dado que sólo se evidenciaron 2 de 4 informes mensuales, se evidencia un cumplimiento parcial del 25%.</v>
      </c>
      <c r="Q34" s="180">
        <f>+PTEP!W34</f>
        <v>0.25</v>
      </c>
      <c r="S34" s="410"/>
      <c r="T34" s="94">
        <v>1</v>
      </c>
      <c r="U34" s="180">
        <v>0.25</v>
      </c>
      <c r="V34" s="254"/>
    </row>
    <row r="35" spans="1:23" ht="184.8">
      <c r="A35" s="362"/>
      <c r="B35" s="362"/>
      <c r="C35" s="105" t="s">
        <v>64</v>
      </c>
      <c r="D35" s="68" t="s">
        <v>69</v>
      </c>
      <c r="E35" s="69" t="s">
        <v>93</v>
      </c>
      <c r="F35" s="70" t="s">
        <v>82</v>
      </c>
      <c r="G35" s="70" t="s">
        <v>486</v>
      </c>
      <c r="H35" s="70" t="s">
        <v>83</v>
      </c>
      <c r="I35" s="70" t="s">
        <v>84</v>
      </c>
      <c r="J35" s="70" t="s">
        <v>291</v>
      </c>
      <c r="K35" s="70" t="s">
        <v>272</v>
      </c>
      <c r="L35" s="94" t="s">
        <v>211</v>
      </c>
      <c r="M35" s="94" t="s">
        <v>211</v>
      </c>
      <c r="N35" s="114" t="s">
        <v>211</v>
      </c>
      <c r="O35" s="178" t="str">
        <f>+PTEP!U35</f>
        <v xml:space="preserve">Parcialmente </v>
      </c>
      <c r="P35" s="179" t="str">
        <f>+PTEP!V35</f>
        <v>En atención a la meta e indicador establecidos e identificados como:
Meta: Mantener un 94% de satisfacción de atención en la sala de Servicio a la Ciudadanía y vía telefónica y presencial, promedio cuatrimestral
Indicador: Porcentaje de satisfacción de atención en la sala de Servicio a la Ciudadanía y vía telefónica de la SDA
Fórmula Indicador: (Sumatoria de los resultados de satisfacción de los usuarios encuestados / No. total de encuestas diligenciadas por los ciudadanos) x 100
Se observó que se midió el porcentaje de satisfacción del servicio prestado por el grupo servicio a la ciudadanía, mediante la aplicación de una encuesta de percepción a  los usuarios atendidos por los canales presencial y telefónico de la SDA, en los meses de enero, febrero y marzo de 2024, faltando la medición del mes de abril de 2024, conforme a los documentos que se encuentran en el siguiente enlace https://drive.google.com/drive/u/0/folders/1L6wA3Ksgecj0E-PrIowvEj2AEp5PSgvs, razón por la cual se evidenció un cumplimiento del 25% para el cuatrimestre.</v>
      </c>
      <c r="Q35" s="180">
        <f>+PTEP!W35</f>
        <v>0.25</v>
      </c>
      <c r="S35" s="410"/>
      <c r="T35" s="94">
        <v>1</v>
      </c>
      <c r="U35" s="180">
        <v>0.25</v>
      </c>
      <c r="V35" s="254"/>
    </row>
    <row r="36" spans="1:23" ht="198">
      <c r="A36" s="360"/>
      <c r="B36" s="360"/>
      <c r="C36" s="131" t="s">
        <v>64</v>
      </c>
      <c r="D36" s="132" t="s">
        <v>69</v>
      </c>
      <c r="E36" s="133" t="s">
        <v>94</v>
      </c>
      <c r="F36" s="134" t="s">
        <v>85</v>
      </c>
      <c r="G36" s="134" t="s">
        <v>88</v>
      </c>
      <c r="H36" s="134" t="s">
        <v>86</v>
      </c>
      <c r="I36" s="134" t="s">
        <v>87</v>
      </c>
      <c r="J36" s="134" t="s">
        <v>291</v>
      </c>
      <c r="K36" s="134" t="s">
        <v>272</v>
      </c>
      <c r="L36" s="135" t="s">
        <v>211</v>
      </c>
      <c r="M36" s="135" t="s">
        <v>211</v>
      </c>
      <c r="N36" s="136" t="s">
        <v>211</v>
      </c>
      <c r="O36" s="178" t="str">
        <f>+PTEP!U36</f>
        <v xml:space="preserve">Parcialmente </v>
      </c>
      <c r="P36" s="179" t="str">
        <f>+PTEP!V36</f>
        <v>En atención a la meta e indicador establecidos e identificados como:
Meta: Atender el 100% de las solicitudes reiteradas allegadas al defensor del Ciudadano
Indicador: Porcentaje de atención de las solicitudes reiteradas allegadas al defensor del Ciudadano
Fórmula Indicador: (No. de respuestas atendidas efectivamente por el defensor ciudadano  / No.de solicitudes recibidas por el defensor del ciudadano de la SDA) x 100
Se observó que, se ha dado respuesta oportuna y de fondo a las solicitudes reiteradas o allegadas al Defensor del Ciudadano de la SDA, conforme a los informes de seguimiento de este tema correspondientes a los meses de enero y febrero de 2024, publicados en el enlace: https://drive.google.com/drive/u/0/folders/1Bk2TTeb0ogAfX1Qg8qy3SfP7E9zS50iq.
Teniendo en cuenta que no se aportaron los informes de seguimiento de marzo y abril de 2024, se evidenció un nivel de cumplimiento del 17%. Respecto a los informes aportados, se recomienda incluir un flujo de revisión y aprobación dentro de los mismos, con el fin de determinar que los que se encuentran adjuntos corresponden a documentos finales aprobados por el rol de Defensor del Ciudadano.</v>
      </c>
      <c r="Q36" s="180">
        <f>+PTEP!W36</f>
        <v>0.17</v>
      </c>
      <c r="S36" s="410"/>
      <c r="T36" s="135">
        <v>1</v>
      </c>
      <c r="U36" s="180">
        <v>0.17</v>
      </c>
      <c r="V36" s="254"/>
    </row>
    <row r="37" spans="1:23" ht="396">
      <c r="A37" s="362" t="s">
        <v>186</v>
      </c>
      <c r="B37" s="362" t="s">
        <v>187</v>
      </c>
      <c r="C37" s="106" t="s">
        <v>95</v>
      </c>
      <c r="D37" s="74" t="s">
        <v>96</v>
      </c>
      <c r="E37" s="72" t="s">
        <v>116</v>
      </c>
      <c r="F37" s="73" t="s">
        <v>435</v>
      </c>
      <c r="G37" s="73" t="s">
        <v>436</v>
      </c>
      <c r="H37" s="73" t="s">
        <v>437</v>
      </c>
      <c r="I37" s="73" t="s">
        <v>496</v>
      </c>
      <c r="J37" s="73" t="s">
        <v>438</v>
      </c>
      <c r="K37" s="73" t="s">
        <v>272</v>
      </c>
      <c r="L37" s="95" t="s">
        <v>211</v>
      </c>
      <c r="M37" s="95" t="s">
        <v>211</v>
      </c>
      <c r="N37" s="115"/>
      <c r="O37" s="178" t="str">
        <f>+PTEP!U37</f>
        <v xml:space="preserve">Parcialmente </v>
      </c>
      <c r="P37" s="179" t="str">
        <f>+PTEP!V37</f>
        <v xml:space="preserve">En atención a la meta e indicador establecidos e identificados como:
Meta: Una estrategia de racionalización de trámites de la SDA 2024 inscrita en el SUIT.
Indicador: Número de estrategia de racionalización de trámites de la SDA 2024 inscrita en el SUIT.
Fórmula Indicador: (# de estrategia de racionalización de trámites de la SDA 2024 inscrita en el SUIT /1) * 100
Se identificó, que con corte al 5 de abrill de la vigencia 2024, no se encontraba cargada en la página web institucional, la Estrategia de Racionalización de Tramites de la SDA de la vigencia 2024, incumpliento el lineamiento establecido en el documento denominado "Estrategias para la Construcción del Plan Anticorrupción y de atención al ciudadano", que reza: 
...() Formalización de la Estrategia de Racionalización de Trámites
Una vez diseñada la Estrategia en mención, esta deberá publicarse a 31 de enero de cada año en la página web de la entidad, de tal forma que, de una parte, facilite al ciudadano el acceso a los trámites que serán objeto de intervención y, de otra parte, permita a las Oficinas de Control Interno realizar el seguimiento a los resultados logrados en la implementación de las mejoras a los trámites, procesos y procedimientos, en los periodos preestablecidos, esto es, 30 de abril, 31 de agosto y 31 de diciembre...().
Al respecto, se informó por parte del profesional encargado de administrar el SUIT y la estrategia de racionalización en la entidad, que la estrategia, se cargo desde el mes de septiembre de 2023; sin embargo, esta respuesta no subsana el incumplimiento del lineamiento, por tanto, se recomienda fortalecer los esquemas de planeación y  seguimiento respecto a éste tema, tal como lo enunciamos en el seguimiento de SUIT equivalente al III Cuatrimestre de 2024 - Radicado 2024IE11698 del 16 de enero de 2024.
Se observo finalmente, que el documento de Estrategia de Racionalización e Tramites de la vigencia 2024, fue cargado en la pagina web instituconal, en fecha 15 de abril de 2024. 
</v>
      </c>
      <c r="Q37" s="180">
        <f>+PTEP!W37</f>
        <v>0.25</v>
      </c>
      <c r="S37" s="411">
        <f>+AVERAGE(Q37:Q38)</f>
        <v>0.29000000000000004</v>
      </c>
      <c r="T37" s="95">
        <v>1</v>
      </c>
      <c r="U37" s="180">
        <v>0.25</v>
      </c>
      <c r="V37" s="95">
        <f>+T37+T38</f>
        <v>2</v>
      </c>
      <c r="W37" s="256">
        <f>+AVERAGE(U37,U38)</f>
        <v>0.29000000000000004</v>
      </c>
    </row>
    <row r="38" spans="1:23" ht="409.6">
      <c r="A38" s="360"/>
      <c r="B38" s="360"/>
      <c r="C38" s="137" t="s">
        <v>95</v>
      </c>
      <c r="D38" s="138" t="s">
        <v>96</v>
      </c>
      <c r="E38" s="139" t="s">
        <v>247</v>
      </c>
      <c r="F38" s="140" t="s">
        <v>477</v>
      </c>
      <c r="G38" s="141" t="s">
        <v>249</v>
      </c>
      <c r="H38" s="140" t="s">
        <v>250</v>
      </c>
      <c r="I38" s="140" t="s">
        <v>251</v>
      </c>
      <c r="J38" s="140" t="s">
        <v>252</v>
      </c>
      <c r="K38" s="140" t="s">
        <v>471</v>
      </c>
      <c r="L38" s="142"/>
      <c r="M38" s="142" t="s">
        <v>211</v>
      </c>
      <c r="N38" s="143" t="s">
        <v>211</v>
      </c>
      <c r="O38" s="178" t="str">
        <f>+PTEP!U38</f>
        <v>Cumplida</v>
      </c>
      <c r="P38" s="179" t="str">
        <f>+PTEP!V38</f>
        <v xml:space="preserve">En atención a la meta e indicador establecidos e identificados como:
Meta: Dos (2) reportes de seguimiento registrados en el SUIT de la Función Pública.
Indicador: Reportes de seguimiento registrados en el SUIT.
Fórmula Indicador: (# de seguimientos registrados en el SUIT / 2) * 100
la Oficina de Control Interno, dando cumplimiento a la Resolución 455 de 2021 - “Por la cual se establecen lineamientos generales para la autorización de trámites creados por la ley, la modificación de los trámites existentes, el seguimiento a la política de simplificación, racionalización y estandarización de trámites, reglamentada en el Artículo 25 de la Ley 2052 de 2020, adelantó el seguimiento a la “Estrategia de Racionalización de Trámites”, suscrita por SDA en el aplicativo Sistema Único de Información de Trámites - SUIT (Función Pública), correspondiente al primer cuatrimestre de 2024, observando.
	Respecto a la publicación de la “Estrategia de Racionalización SUI”, se reitera, que en la página web institucional, se debe reflejar la trazabilidad de la publicación de la misma  desde el 31 de enero de 2024, con las modificaciones y versionamiento que corresponda; sin embargo, no es visible dicha trazabilidad, por lo que se recomienda fortalecer los controles frente a la oportunidad y validación de la publicación de la “Estrategia de Racionalización”, en concordancia con la publicación del PTEP - PAAC.
	Con relación al documento de Plan de Trabajo General sobre la “Estrategia de Racionalización”, el cual refiere los aspectos comunes de la estrategia, se reitera, tal como se enunció durante la vigencia 2023, la ausencia de evidencia sobre la proyección de fechas de inicio y finalización de las actividades relacionadas con:  i. actualización del trámite racionalizado en SUIT, ii. socialización de la mejora en la SDA y con la ciudadanía, y iii. elaboración de mecanismos de medición de beneficios a la ciudadanía; por tanto, se observaron debilidades en el ejercicio de planeación y documentación del plan de trabajo; al respecto, se recomienda fortalecer los esquemas de planeación, seguimiento y medición frente al cumplimiento de las actividades programadas. 
	Se reitera la ausencia de los “Planes de Trabajo Individuales” de cada tramite inscrito en la “Estrategia de Racionalización”, tal como se define en el aplicativo SUIT, para dar cuenta del cumplimiento y avance de la mejora a implementar; por lo que, se recomienda fortalecer el ejercicio de racionalización de tramites, en términos de planeación, e   implementación y registro de métodos para monitorear, hacer seguimiento y controlar las fases, actividades, tiempos y recursos disponibles para realizar las mejoras definidas en cada tramite.  </v>
      </c>
      <c r="Q38" s="180">
        <f>+PTEP!W38</f>
        <v>0.33</v>
      </c>
      <c r="S38" s="411"/>
      <c r="T38" s="142">
        <v>1</v>
      </c>
      <c r="U38" s="180">
        <v>0.33</v>
      </c>
      <c r="V38" s="254"/>
    </row>
    <row r="39" spans="1:23" ht="409.2">
      <c r="A39" s="362" t="s">
        <v>189</v>
      </c>
      <c r="B39" s="362" t="s">
        <v>190</v>
      </c>
      <c r="C39" s="107" t="s">
        <v>97</v>
      </c>
      <c r="D39" s="75" t="s">
        <v>118</v>
      </c>
      <c r="E39" s="76" t="s">
        <v>117</v>
      </c>
      <c r="F39" s="77" t="s">
        <v>516</v>
      </c>
      <c r="G39" s="77" t="s">
        <v>517</v>
      </c>
      <c r="H39" s="77" t="s">
        <v>518</v>
      </c>
      <c r="I39" s="77" t="s">
        <v>526</v>
      </c>
      <c r="J39" s="77" t="s">
        <v>292</v>
      </c>
      <c r="K39" s="77" t="s">
        <v>202</v>
      </c>
      <c r="L39" s="96"/>
      <c r="M39" s="96" t="s">
        <v>211</v>
      </c>
      <c r="N39" s="116" t="s">
        <v>211</v>
      </c>
      <c r="O39" s="178" t="str">
        <f>+PTEP!U39</f>
        <v>No Programada en el Periodo</v>
      </c>
      <c r="P39" s="179" t="str">
        <f>+PTEP!V39</f>
        <v>En atención a la meta e indicador establecidos e identificados como:
Meta: Mantener actualizado el 100% de la información disponible en la plataforma de Datos Abiertos Bogotá, asegurándose de que cada conjunto de datos se encuentre en su última versión
Indicador: Porcentaje de objetos geográficos  actualizados en su última versión que ofrece la SDA en la plataforma Distrital.
Fórmula Indicador: (Número de objetos geográficos en su última versión / 54 Objetos geográfico totales)*100
La actividad no está programada para realizar en este cuatrimestre, sino en el segundo y tercer cuatrimestre de la vigencia 2024, no obstante, se informó por la Primera Linea de Defensa que "Se realizó mantenimiento y actualización de 7 objetos geográficos en datos abiertos en la plataforma distrital "Datos abiertos Bogotá" https://datosabiertos.bogota.gov.co/ y reportó un avance del 13%.
Se realizó parte de la actividad de: "Realizar mantenimiento y actualización de los datos abiertos en la plataforma distrital "Datos abiertos Bogotá" https://datosabiertos.bogota.gov.co/"
En el siguiente enlace: https://drive.google.com/drive/u/0/folders/1gs_i-F9EbBHd_YcqcMn8wXgqJrsO1w6m, se aportó como evidencia lo siguiente: 1. Un reporte de Datos Abiertos Bogotá_ Primer cuatrenio 2024 y 2.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13%. Se recomienda, estudiar la posibilidad de fusionar esta actividad con la 5.2.2, por su similitud.</v>
      </c>
      <c r="Q39" s="180">
        <f>+PTEP!W39</f>
        <v>0.13</v>
      </c>
      <c r="S39" s="412">
        <f>+AVERAGE(Q39:Q42)</f>
        <v>0.2525</v>
      </c>
      <c r="T39" s="96"/>
      <c r="U39" s="180">
        <v>0.13</v>
      </c>
      <c r="V39" s="96">
        <f>+T40</f>
        <v>1</v>
      </c>
      <c r="W39" s="256">
        <f>+U40</f>
        <v>0.25</v>
      </c>
    </row>
    <row r="40" spans="1:23" ht="409.6">
      <c r="A40" s="362"/>
      <c r="B40" s="362"/>
      <c r="C40" s="107" t="s">
        <v>97</v>
      </c>
      <c r="D40" s="75" t="s">
        <v>317</v>
      </c>
      <c r="E40" s="76" t="s">
        <v>119</v>
      </c>
      <c r="F40" s="77" t="s">
        <v>478</v>
      </c>
      <c r="G40" s="77" t="s">
        <v>479</v>
      </c>
      <c r="H40" s="77" t="s">
        <v>480</v>
      </c>
      <c r="I40" s="77" t="s">
        <v>481</v>
      </c>
      <c r="J40" s="77" t="s">
        <v>280</v>
      </c>
      <c r="K40" s="77" t="s">
        <v>279</v>
      </c>
      <c r="L40" s="96" t="s">
        <v>211</v>
      </c>
      <c r="M40" s="96" t="s">
        <v>211</v>
      </c>
      <c r="N40" s="116" t="s">
        <v>211</v>
      </c>
      <c r="O40" s="178" t="str">
        <f>+PTEP!U40</f>
        <v xml:space="preserve">Parcialmente </v>
      </c>
      <c r="P40" s="179" t="str">
        <f>+PTEP!V40</f>
        <v>En atención a la meta e indicador establecidos e identificados como:
Meta: Doce (12) seguimientos de cumplimiento de línea de comunicación externa del plan de comunicaciones de la vigencia 2024 realizados
Indicador: Seguimiento al cumplimiento de línea de comunicación externa del plan de comunicaciones de la vigencia 2024
Fórmula Indicador: No. de seguimientos al cumplimiento de línea de comunicación externa del plan de comunicaciones de la vigencia 2024
Se informó, en resumen, por la Primera Linea de Defensa que "Se reporta enero, febrero, marzo y que el reporte de abril se hará en el próximo informe, debido a que el corte es a 30 de abril de 2024 y comunicó el total de las actividades realizadas en cada linea de comunicación: 1.  Organizacional e interna: Carteleras digitales, Correo institucional y Fondos de pantalla y  2. Externa e informativa: Comunicados de prensa y notas, Convocatoria a medios, Redes Sociales, Página Web, Piezas gráficas, Material audiovisual, Campañas, eventos y celebraciones.
Se reportó  el avance del 25 %
Se realizó parte de la actividad  de "Entregar información sobre la gestión institucional en lenguaje claro, a través de los canales de comunicación externa, conforme al plan de comunicaciones de la SDA para la vigencia 2024 y las politicas de operación del procedimiento interno del proceso de comunicaciones".
En el siguiente enlace: https://drive.google.com/drive/u/0/folders/1E0rAb_8mpx29299Wmj1QSPnkvhT_CxgA, se aportó como evidencia, lo siguiente:  el reporte de enero, febrero y marzo de 2024, del plan de comunicaciones de 2024
Por lo anterior, el avance de la actividad es del  25%, debido a que no se reportó el mes de abril de 2024, ni el plan de comunicaciones de la entidad de la vigencia 2024.
Se recomienda: 
1.  Realizar el  reporte del último mes del cuatrimestre  y entregarlo con corte al último dia posible de ese mes. Esto aumentará el índice de cumplimiento de la actividad y permitirá una mejor evaluación de los resultados obtenidos. 
2. Aportar como evidencia el Plan de Comunicaciones de la SDA de la vigencia 2024, para facilitar el seguimiento por la Segunda y Tercera Lineas de Defensa</v>
      </c>
      <c r="Q40" s="180">
        <f>+PTEP!W40</f>
        <v>0.25</v>
      </c>
      <c r="S40" s="412"/>
      <c r="T40" s="96">
        <v>1</v>
      </c>
      <c r="U40" s="180">
        <v>0.25</v>
      </c>
      <c r="V40" s="254"/>
    </row>
    <row r="41" spans="1:23" ht="409.6">
      <c r="A41" s="362"/>
      <c r="B41" s="362"/>
      <c r="C41" s="107" t="s">
        <v>97</v>
      </c>
      <c r="D41" s="75" t="s">
        <v>317</v>
      </c>
      <c r="E41" s="76" t="s">
        <v>523</v>
      </c>
      <c r="F41" s="77" t="s">
        <v>519</v>
      </c>
      <c r="G41" s="77" t="s">
        <v>520</v>
      </c>
      <c r="H41" s="77" t="s">
        <v>521</v>
      </c>
      <c r="I41" s="77" t="s">
        <v>527</v>
      </c>
      <c r="J41" s="77" t="s">
        <v>522</v>
      </c>
      <c r="K41" s="77" t="s">
        <v>202</v>
      </c>
      <c r="L41" s="96"/>
      <c r="M41" s="96" t="s">
        <v>211</v>
      </c>
      <c r="N41" s="116" t="s">
        <v>211</v>
      </c>
      <c r="O41" s="178" t="str">
        <f>+PTEP!U41</f>
        <v>No Programada en el Periodo</v>
      </c>
      <c r="P41" s="179" t="str">
        <f>+PTEP!V41</f>
        <v>En atención a la meta e indicador establecidos e identificados como:
Meta: Publicar 8 nuevos objetos geográficos al conjunto de datos de la SDA publicados en la plataforma de Datos Abiertos Bogotá.
Indicador: Porcentaje de objetos geográficos  publicados como nuevo en las plataformas de IDECA
Fórmula Indicador: (Número de objetos geográficos publicados como nuevos/ 8)*100
La actividad no está programada para realizar en este cuatrimestre, no obstante, se informó por la Primera Linea de Defensa que "3 nuevos objetos geográficos entre febrero y marzo 2024" y "Reunión con el equipo técnico de Ideca para socilizar la propuesta del plan de trabajo del 2024"
Se reportó  el avance del 38 %.
Se realizó parte de la actividad de "Fortalecer la base de datos geoespaciales en los portales de IDECA mediante la publicación regular de nuevos objetos geográficos".
En el siguiente enlace: https://drive.google.com/drive/u/0/folders/1gs_i-F9EbBHd_YcqcMn8wXgqJrsO1w6m, se aportó como evidencia: Pantallazo de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teniendo en cuenta que se han completado 3 de los 8 objetos geográficos programados para el año. Esto significa que cada objeto geográfico representa un valor porcentual del 12.5%, el avance de la actividad es del 38%
Se recomienda estudiar la posibilidad de fusionar esta actividad con la 5.1.1, por su similitud.</v>
      </c>
      <c r="Q41" s="180">
        <f>+PTEP!W41</f>
        <v>0.38</v>
      </c>
      <c r="S41" s="412"/>
      <c r="T41" s="96"/>
      <c r="U41" s="180">
        <v>0.38</v>
      </c>
      <c r="V41" s="254"/>
    </row>
    <row r="42" spans="1:23" ht="409.6">
      <c r="A42" s="362"/>
      <c r="B42" s="362"/>
      <c r="C42" s="107" t="s">
        <v>97</v>
      </c>
      <c r="D42" s="75" t="s">
        <v>316</v>
      </c>
      <c r="E42" s="76" t="s">
        <v>319</v>
      </c>
      <c r="F42" s="77" t="s">
        <v>524</v>
      </c>
      <c r="G42" s="77" t="s">
        <v>525</v>
      </c>
      <c r="H42" s="77" t="s">
        <v>538</v>
      </c>
      <c r="I42" s="77" t="s">
        <v>537</v>
      </c>
      <c r="J42" s="77" t="s">
        <v>292</v>
      </c>
      <c r="K42" s="77" t="s">
        <v>202</v>
      </c>
      <c r="L42" s="96"/>
      <c r="M42" s="96" t="s">
        <v>211</v>
      </c>
      <c r="N42" s="116" t="s">
        <v>211</v>
      </c>
      <c r="O42" s="178" t="str">
        <f>+PTEP!U42</f>
        <v>No Programada en el Periodo</v>
      </c>
      <c r="P42" s="179" t="str">
        <f>+PTEP!V42</f>
        <v>En atención a la meta e indicador establecidos e identificados como:
Meta: 4 revisiones bimensuales de los servicios web geográficos en la plataforma de Datos Abiertos Bogotá para identificar posibles problemas, optimizar el rendimiento y garantizar la accesibilidad y calidad de los datos geográficos.
Indicador: Porcentaje de revisiones de los servicios web geográficos optimizados y sin interrupciones después de cada revisión bimensual.
Fórmula Indicador: (No. de revisiones de los servicios web geográficos en la plataforma de Datos Abiertos Bogotá realizadas / 4 reuniones bimensuales)*100
La actividad no está programada para realizar en este cuatrimestre, no obstante, se informó por la Primera Linea de Defensa que "Se realizó una revisión bimensual  de los servicios web geográficos en la plataforma de Datos Abiertos Bogotá para identificar posibles problemas, optimizar el rendimiento y garantizar la accesibilidad y calidad de los datos geográficos, en la plataforma de Datos Abiertos Bogotá, mediante reunión con el equipo técnico".
Se reportó  el avance del 25 %
Se efectuó parte de la actividad de "Realizar revisiones bimensuales  de los servicios web geográficos en la plataforma de Datos Abiertos Bogotá para identificar posibles problemas, optimizar el rendimiento y garantizar la accesibilidad y calidad de los datos geográficos, en la plataforma de Datos Abiertos Bogotá".
En el siguiente enlace: https://drive.google.com/drive/u/0/folders/1gs_i-F9EbBHd_YcqcMn8wXgqJrsO1w6m, se aportó como evidencia: Pantallazo página de datos abiertos bogotá y un acta de reunión de la Dirección de Planeación y Sistemas de Información Ambiental-DPSIA, del 8 de febrero de 2024, cuyo objeto fue "Llevar a cabo el primer encuentro entre los equipos técnicos de la Infraestructura de Datos Espaciales (Ideca) y el equipo perteneciente a la Dirección de Planeación y Sistemas de Información Ambiental de la Secretaría Distrital de Ambiente (SDA)", en la que consta en resumen que  "La reunión comenzó con la contextualización en relación a los últimos objetos geográficos actualizados en el mes de enero, los cuales fueron aprobados por el equipo de Ideca a través del comunicado recibido el 29 de enero del 2024 vía correo electrónico. Estos objetos geográficos corresponden a los siguiente: a. PM10 Promedio anual, b. PM2.5 Promedio anual, c. Sistema Hídrico. Decreto 555 de 2021. d. Gestores de residuos de demolición y construcción, e. Vallas tubulares comerciales y f. Negocios Verdes"
Por lo anterior, el avance de la actividad es del 25% porque en la meta están planeadas cuatro reuniones en el año y de ellas se ha realizado una.
Se recomienda ajustar el verbo rector de la actividad, de la meta, del nombre del indicador, y de la fórmula del indicador, a reuniones bimestrales, debido a que es la intención de la Dirección de Planeación y Sistemas de Información Ambiental, teniendo en cuenta que bimestral es cada dos meses y bimensual, es dos veces al mes. Igualmente,  estudiar la posibilidad de ajustar la meta, debido a que serían 6 reuniones bimestrales al año.</v>
      </c>
      <c r="Q42" s="180">
        <f>+PTEP!W42</f>
        <v>0.25</v>
      </c>
      <c r="S42" s="412"/>
      <c r="T42" s="96"/>
      <c r="U42" s="180">
        <v>0.25</v>
      </c>
      <c r="V42" s="254"/>
    </row>
    <row r="43" spans="1:23" ht="409.6">
      <c r="A43" s="362"/>
      <c r="B43" s="362"/>
      <c r="C43" s="108" t="s">
        <v>98</v>
      </c>
      <c r="D43" s="78" t="s">
        <v>99</v>
      </c>
      <c r="E43" s="80" t="s">
        <v>120</v>
      </c>
      <c r="F43" s="80" t="s">
        <v>376</v>
      </c>
      <c r="G43" s="80" t="s">
        <v>429</v>
      </c>
      <c r="H43" s="80" t="s">
        <v>377</v>
      </c>
      <c r="I43" s="80" t="s">
        <v>378</v>
      </c>
      <c r="J43" s="80" t="s">
        <v>379</v>
      </c>
      <c r="K43" s="80" t="s">
        <v>380</v>
      </c>
      <c r="L43" s="80" t="s">
        <v>211</v>
      </c>
      <c r="M43" s="80" t="s">
        <v>211</v>
      </c>
      <c r="N43" s="118" t="s">
        <v>211</v>
      </c>
      <c r="O43" s="178" t="str">
        <f>+PTEP!U43</f>
        <v xml:space="preserve">Parcialmente </v>
      </c>
      <c r="P43" s="179" t="str">
        <f>+PTEP!V43</f>
        <v>En atención a la meta e indicador establecidos e identificados como:
Meta: 100% de ejecución de los espacios y escenarios de participación programados en el 2024
Indicador: Porcentaje de ejecución de los escenarios y espacios de participación.
Fórmula Indicador: (No. de espacios de participación ejecutados / No. de espacios de participación programados) x 100
Se informó por la Primera Linea de Defensa que "Durante el primer trimestre del 2024 se llevó a cabo 43 sesiones de las Comisiones Ambientales Locales -CAL en las 20 localidades del D.C. y 8 sesiones del Consejo Consultivo de Ambiente (incluyendo sesiones de las mesas que lo conforman). De esta forma, se desarrollaron las actividades propias de la función de la Secretaría Técnica de las Comisiones Ambientales Locales (CAL) para la planificación de los cronogramas y planes de acción anual para la gestión, transformación y atención de las Situaciones Ambientales Conflictivas, articuladas al plan de acción de los Consejos Locales de Gobierno, el Plan Ambiental Local y demás espacios e instancias de la gestión ambiental local, para su implementación interinstitucional en las localidades". Se reportó  el avance del  100%
Se efectuó parte de la actividad que es "Promover los escenarios y espacios de participación ciudadana con énfasis ambiental en las 20 localidades del Distrito Capital que incluya la aplicación del enfoque diferencial, territorial y de derechos". 
En los siguiente enlaces: https://drive.google.com/drive/folders/1om8vb_gzw4Ksi4T4lH41lIlaX794n4DU y https://drive.google.com/drive/folders/1XBAWRPaaqiT1adiaNnZ4gdwrCKMdX_rK  y https://drive.google.com/drive/u/0/folders/164qSD8rggyA08wDIhTw7PSdfgJWlIaWH, se aportó como evidencia: actas y relaciones de asistencia correspondientes a los tres primeros meses de 2024 en algunas de las 20 localidades y en algunas, para algunos de esos meses. Sin embargo, no se ha registrado ninguna información para el mes de abril de 2024. Además, se observa la ausencia de información en las localidades de Fontibón, Mártirez, Puente Aranda, Candelaria, Rafael Uribe y Sumapaz. Asimismo, la carpeta del Consejo Consultivo tampoco contiene datos; dentro de esta carpeta se incluyen seis subcarpetas denominadas "Mesa Arbolado", "Mesa Consejo Consultivo", "Mesa Educación Ambiental", "Mesa Humedales", "Mesa PYBA" y "Mesa Salud Ambiental", ninguna de las cuales contiene información
Por lo anterior, teniendo en cuenta que la actividad está programada a realizar en los 3 cuatrimestres, el avance de la actividad es del 25%  debido a que no se demostró que se realizaron  actividades en abril de 2024. De enero a marzo se demostró la realización de actividades en 14 localidades, faltando en 6 localidades. Tampoco se demostró la realización de actividades en el Consejo Consultivo. 
Se recomienda: 1.  Seguir fomentando los espacios de participación ciudadana con un enfoque ambiental, haciendo hincapié en la aplicación de criterios diferenciales, territoriales y de derechos en las 20 localidades del Distrito Capital. 2. Proporcionar las pruebas correspondientes del cuatrimestre en las 20 localidades, así como de las sesiones del consejo consultivo llevadas a cabo.</v>
      </c>
      <c r="Q43" s="180" t="str">
        <f>+PTEP!W43</f>
        <v>25.%</v>
      </c>
      <c r="S43" s="413">
        <f>+AVERAGE(Q43:Q45)</f>
        <v>0.33</v>
      </c>
      <c r="T43" s="80">
        <v>1</v>
      </c>
      <c r="U43" s="180" t="s">
        <v>762</v>
      </c>
      <c r="V43" s="80">
        <f>+T43+T45</f>
        <v>2</v>
      </c>
      <c r="W43" s="255">
        <f>+AVERAGE(U43,U45)</f>
        <v>0.33</v>
      </c>
    </row>
    <row r="44" spans="1:23" ht="409.6">
      <c r="A44" s="362"/>
      <c r="B44" s="362"/>
      <c r="C44" s="108" t="s">
        <v>98</v>
      </c>
      <c r="D44" s="78" t="s">
        <v>100</v>
      </c>
      <c r="E44" s="79" t="s">
        <v>121</v>
      </c>
      <c r="F44" s="80" t="s">
        <v>419</v>
      </c>
      <c r="G44" s="80" t="s">
        <v>420</v>
      </c>
      <c r="H44" s="80" t="s">
        <v>421</v>
      </c>
      <c r="I44" s="80" t="s">
        <v>422</v>
      </c>
      <c r="J44" s="80" t="s">
        <v>423</v>
      </c>
      <c r="K44" s="80" t="s">
        <v>424</v>
      </c>
      <c r="L44" s="102"/>
      <c r="M44" s="102" t="s">
        <v>211</v>
      </c>
      <c r="N44" s="117" t="s">
        <v>211</v>
      </c>
      <c r="O44" s="178" t="str">
        <f>+PTEP!U44</f>
        <v>No Programada en el Periodo</v>
      </c>
      <c r="P44" s="179" t="str">
        <f>+PTEP!V44</f>
        <v>En atención a la meta e indicador establecidos e identificados como:
Meta: Una (1) mapa de conocimiento
Indicador: % de avances en la elaboración del mapa de conocimiento
Fórmula Indicador: 1 mapa del conocimiento aprobado
La actividad no está programada para realizar en este cuatrimestre, no obstante, se informó por la Primera Linea de Defensa que "Desde la DGC se programó reunión el 21 de marzo con los enlaces de las áreas misionales con el fin de socializar los formatos asociados al Procedimiento PA01-PR53 Implementación de mapas de conocimiento institucional, con las siguientes dependencias: 1.Proceso Participación y educación ambiental, 2.Proceso Planeación ambiental y 3.Proceso Gestión ambiental y Desarrollo rural. Por lo anterior, se explicó el diligenciamiento de los formatos y se establecieron las fechas de entrega de la información:1.PA01-PR52-F1 Inventario de Conocimiento Tácito. 2.PA01-PR53-F2 Inventario de conocimiento explícito, 3. PA01-PR53-F3 Tablero de acciones para mitigar la fuga de conocimiento. Reunión con Personería Distrital el 5 de abril quien dio lineamientos para revisar actividades a programar y avanzar con la construcción del mapa de conocimiento, se propuso agendar una sesión con los enlaces de Gestión del conocimiento y la innovación para motivarlos frente al compromiso y apoyo requerido para construir de manera articulada el mapa de conocimiento".  Se reportó  el avance del 33 %
Se efectuó parte de la actividad que es "Diseñar el Mapa de Conocimiento de la SDA conforme al procedimiento". 
En el siguiente enlace: https://drive.google.com/drive/u/0/folders/1smuQoBiER0Xgmo2-1iYqqC_R-fYjgYVS, se aportó como evidencia, dos correos institucionales de invitación para la implementación: Del 18 de marzo de 2024 para el 21 de marzo de 2024 y del 5 de abril de 2024, para el mismo día, una presentación de la socialización y un soporte del avance . 
Por lo anterior, el avance de la actividad es del 33%
Se recomienda, continuar con la actividad de Diseñar el Mapa de Conocimiento de la SDA conforme al procedimiento de la Gestión del Talento Humano, como mecanismo que permita conservar la información relevante para la misión institucional.</v>
      </c>
      <c r="Q44" s="180">
        <f>+PTEP!W44</f>
        <v>0.33</v>
      </c>
      <c r="S44" s="413"/>
      <c r="T44" s="102"/>
      <c r="U44" s="180">
        <v>0.33</v>
      </c>
      <c r="V44" s="254"/>
    </row>
    <row r="45" spans="1:23" ht="369.6">
      <c r="A45" s="360"/>
      <c r="B45" s="360"/>
      <c r="C45" s="144" t="s">
        <v>98</v>
      </c>
      <c r="D45" s="145" t="s">
        <v>101</v>
      </c>
      <c r="E45" s="146" t="s">
        <v>122</v>
      </c>
      <c r="F45" s="147" t="s">
        <v>425</v>
      </c>
      <c r="G45" s="147" t="s">
        <v>259</v>
      </c>
      <c r="H45" s="147" t="s">
        <v>260</v>
      </c>
      <c r="I45" s="147" t="s">
        <v>261</v>
      </c>
      <c r="J45" s="147" t="s">
        <v>262</v>
      </c>
      <c r="K45" s="147" t="s">
        <v>263</v>
      </c>
      <c r="L45" s="148" t="s">
        <v>211</v>
      </c>
      <c r="M45" s="148" t="s">
        <v>211</v>
      </c>
      <c r="N45" s="149" t="s">
        <v>211</v>
      </c>
      <c r="O45" s="178" t="str">
        <f>+PTEP!U45</f>
        <v>Cumplida</v>
      </c>
      <c r="P45" s="179" t="str">
        <f>+PTEP!V45</f>
        <v>En atención a la meta e indicador establecidos e identificados como:
Meta: Entidad integrada en una (1) red de conocimiento e intercambio de experiencias
Indicador: % de avances en la gestión de integración en la red  
Fórmula Indicador: Entidad vinculada formalmente en una red de conocimiento e intercambio de experiencias
Se informó por la Primera Linea de Defensa que "Con el fin de continuar con la participación en la red de conocimiento e intercambio de experiencias en materia de gestión del conocimiento e innovación o transparencia y ética pública la DGC asistió al Taller de la Veeduría Distrital “Taller básico de Innovación Pública” el día 10 de abril., en la cual se intercambió avances de la política en las diferentes entidades del Distrito. De otra parte, se ingresó en la red de innovación a nivel Latinoamérica GovTech Latinoamérica, en la cual se publican temas de innovación, charlas, talleres, concursos, desde la vigencia pasada se hace parte de la red de Gestión del conocimiento y la innovación “Comunidad práctica de la Secretaría General
Se reportó  el avance del 33.33 %
Se efectuó parte de la actividad que es "Continuar con la participación en la red de conocimiento e intercambio de experiencias en materia de gestión del conocimiento e innovación o transparencia y ética pública".
En el siguiente enlace: https://drive.google.com/drive/u/0/folders/1VOpWKzSCbbumRw6GoBhnu8gn3UrD_NIT, se aportó como evidencia, tres archivos que demuestran que se asistió al Taller de la Veeduría Distrital “Curso básico de Innovación Pública” el día 10 de abril.
Por lo anterior, el avance de la actividad es del 33 %.
Se recomienda continuar participando en la red de conocimiento e intercambio de experiencias en materia de gestión del conocimiento e innovación o transparencia y ética pública</v>
      </c>
      <c r="Q45" s="180" t="str">
        <f>+PTEP!W45</f>
        <v>SIN SOPORTES</v>
      </c>
      <c r="S45" s="413"/>
      <c r="T45" s="148">
        <v>1</v>
      </c>
      <c r="U45" s="180">
        <v>0.33</v>
      </c>
      <c r="V45" s="254"/>
    </row>
    <row r="46" spans="1:23" ht="171.6">
      <c r="A46" s="362" t="s">
        <v>106</v>
      </c>
      <c r="B46" s="362" t="s">
        <v>107</v>
      </c>
      <c r="C46" s="109" t="s">
        <v>102</v>
      </c>
      <c r="D46" s="84" t="s">
        <v>108</v>
      </c>
      <c r="E46" s="82" t="s">
        <v>123</v>
      </c>
      <c r="F46" s="83" t="s">
        <v>387</v>
      </c>
      <c r="G46" s="83" t="s">
        <v>388</v>
      </c>
      <c r="H46" s="83" t="s">
        <v>389</v>
      </c>
      <c r="I46" s="83" t="s">
        <v>390</v>
      </c>
      <c r="J46" s="83" t="s">
        <v>391</v>
      </c>
      <c r="K46" s="83" t="s">
        <v>301</v>
      </c>
      <c r="L46" s="85" t="s">
        <v>211</v>
      </c>
      <c r="M46" s="85"/>
      <c r="N46" s="119"/>
      <c r="O46" s="178" t="str">
        <f>+PTEP!U46</f>
        <v>Cumplida</v>
      </c>
      <c r="P46" s="179" t="str">
        <f>+PTEP!V46</f>
        <v>En atención a la meta e indicador establecidos e identificados como:
Meta: Un Plan de acción del  programa de gestión de integridad formulado y aprobado para la vigencia 2024
Indicador: Porcentaje de formulación y aprobación  del plan de acción del programa de gestión de integridad 2024
Fórmula Indicador: No. De plan de acción del programa de gestión de Integridad SDA 2024 formulado y aprobado. 
La actividad planificada se encuentra cumplida conforme con la planificación del I cuatrimestre. La revisión  de las evidencias aportadas da cuenta de la formulación de Plan de acción accíón, su aprobación en el Comité de Desempeño Institucional; no obstante, la ruta especificada en el reporte se encuentra "rota". Se da por cumplida la actividad porqué se pudo verificar que la información si se encuentra publicada en la página de la SDA. Se recomienda hacer la corrección de la ruta.</v>
      </c>
      <c r="Q46" s="180">
        <f>+PTEP!W46</f>
        <v>1</v>
      </c>
      <c r="S46" s="414">
        <f>+AVERAGE(Q46:Q52)</f>
        <v>0.21428571428571425</v>
      </c>
      <c r="T46" s="85">
        <v>1</v>
      </c>
      <c r="U46" s="180">
        <v>1</v>
      </c>
      <c r="V46" s="85">
        <f>+T46+T47+T49+T51</f>
        <v>4</v>
      </c>
      <c r="W46" s="256">
        <f>+AVERAGE(U46,U47,U49,U51)</f>
        <v>0.28749999999999998</v>
      </c>
    </row>
    <row r="47" spans="1:23" ht="330">
      <c r="A47" s="362"/>
      <c r="B47" s="362"/>
      <c r="C47" s="109" t="s">
        <v>102</v>
      </c>
      <c r="D47" s="81" t="s">
        <v>108</v>
      </c>
      <c r="E47" s="82" t="s">
        <v>124</v>
      </c>
      <c r="F47" s="83" t="s">
        <v>392</v>
      </c>
      <c r="G47" s="83" t="s">
        <v>393</v>
      </c>
      <c r="H47" s="83" t="s">
        <v>109</v>
      </c>
      <c r="I47" s="83" t="s">
        <v>497</v>
      </c>
      <c r="J47" s="83" t="s">
        <v>303</v>
      </c>
      <c r="K47" s="83" t="s">
        <v>412</v>
      </c>
      <c r="L47" s="85" t="s">
        <v>211</v>
      </c>
      <c r="M47" s="85" t="s">
        <v>211</v>
      </c>
      <c r="N47" s="119" t="s">
        <v>211</v>
      </c>
      <c r="O47" s="178" t="str">
        <f>+PTEP!U47</f>
        <v xml:space="preserve">Parcialmente </v>
      </c>
      <c r="P47" s="179" t="str">
        <f>+PTEP!V47</f>
        <v>En atención a la meta e indicador establecidos e identificados como:
Meta: Ejecución del 100% de las acciones programadas en el Plan de acción  del programa de gestión de integridad vigencia 2024
Indicador: Porcentaje de ejecución del Plan de gestión de Integridad
Fórmula Indicador: (No. de actividades ejecutadas en la vigencia / No.total de actividades programadas en el Plan de acción de gestión de Integridad 2024) x 100. 
El plan de acción del programa de gestión de integridad contiene 11 acciones para el año 2024. No se detalla las fechas del año en que deberían cumplirse. La primera y la segunda línea afirman que las actividades 1 " Diseñar la estrategia de comunicación y piezas divulgativas de los valores de integridad." y 4 "Evaluación de la gestión de integridad 2023" se encuentran cumplidas en su totalidad. Ahora bien, luego de revisar los soportes de la evidencia que la actividad No 4, se encuentra cumplida como se acredita con el documento "Evaluación de la Gestión Integridad 2023". De la actividad No 1 no se aporta evidencia. Igualmente, señaló la primera línea que las actividades No 5."Articulación de la gestión de Integridad con el Plan Anticorrupción de la SDA y otros instrumentos de gestión". y la actividad No 6. "Articulación institucional e interinstucional para el desarrollo de iniciativas asociadas a la gestión de integridad." tienen un avance de 33%. Al revisar la evidencia que soporta el avance reportado, se advierte la existencia de algunos documentos (planes de trabajo y autodiagnósticos) para la implementación de la política antisoborno y de conflicto de interés además de un autodiagnóstico sobre el código de integridad. Las actividades acreditadas si bien demuestran algunos avances en la articulación del plan anticorrupción y la gestión  de integridad con otros instrumentos de gestión, resulta muy complejo asignar un valoración al porcentaje de avance entre otras cosas porque la redacción  de la actividad fue profundamente "abierta". En ese orden de ideas, entendiendo que a la fecha solo una actividad se encuentra cumplida y que son 11 actividades que deben desarrollarse durante el año, se dará un avance de 15 %</v>
      </c>
      <c r="Q47" s="180">
        <f>+PTEP!W47</f>
        <v>0.15</v>
      </c>
      <c r="S47" s="414"/>
      <c r="T47" s="85">
        <v>1</v>
      </c>
      <c r="U47" s="180">
        <v>0.15</v>
      </c>
      <c r="V47" s="254"/>
    </row>
    <row r="48" spans="1:23" ht="79.8">
      <c r="A48" s="362"/>
      <c r="B48" s="362"/>
      <c r="C48" s="109" t="s">
        <v>102</v>
      </c>
      <c r="D48" s="81" t="s">
        <v>108</v>
      </c>
      <c r="E48" s="82" t="s">
        <v>305</v>
      </c>
      <c r="F48" s="83" t="s">
        <v>394</v>
      </c>
      <c r="G48" s="83" t="s">
        <v>395</v>
      </c>
      <c r="H48" s="83" t="s">
        <v>396</v>
      </c>
      <c r="I48" s="83" t="s">
        <v>397</v>
      </c>
      <c r="J48" s="83" t="s">
        <v>398</v>
      </c>
      <c r="K48" s="83" t="s">
        <v>306</v>
      </c>
      <c r="L48" s="85"/>
      <c r="M48" s="85"/>
      <c r="N48" s="119" t="s">
        <v>211</v>
      </c>
      <c r="O48" s="178" t="str">
        <f>+PTEP!U48</f>
        <v>No Programada en el Periodo</v>
      </c>
      <c r="P48" s="179" t="str">
        <f>+PTEP!V48</f>
        <v>En atención a la meta e indicador establecidos e identificados como:
Meta: Un (1) informe de resultados de la gestión de Integridad del 2024 elaborado, y presentado.
Indicador: Realización del informe de resultados de la gestión de Integridad 2024
Fórmula Indicador: No. de informes de resultados de la gestión de integridad elaborados y presentado. No aplica para el cuatrimestre</v>
      </c>
      <c r="Q48" s="180">
        <f>+PTEP!W48</f>
        <v>0</v>
      </c>
      <c r="S48" s="414"/>
      <c r="T48" s="85"/>
      <c r="U48" s="180"/>
      <c r="V48" s="254"/>
    </row>
    <row r="49" spans="1:23" ht="132">
      <c r="A49" s="362"/>
      <c r="B49" s="362"/>
      <c r="C49" s="109" t="s">
        <v>102</v>
      </c>
      <c r="D49" s="84" t="s">
        <v>103</v>
      </c>
      <c r="E49" s="82" t="s">
        <v>126</v>
      </c>
      <c r="F49" s="86" t="s">
        <v>399</v>
      </c>
      <c r="G49" s="83" t="s">
        <v>309</v>
      </c>
      <c r="H49" s="83" t="s">
        <v>310</v>
      </c>
      <c r="I49" s="83" t="s">
        <v>400</v>
      </c>
      <c r="J49" s="83" t="s">
        <v>401</v>
      </c>
      <c r="K49" s="86" t="s">
        <v>402</v>
      </c>
      <c r="L49" s="85" t="s">
        <v>211</v>
      </c>
      <c r="M49" s="85" t="s">
        <v>211</v>
      </c>
      <c r="N49" s="119" t="s">
        <v>211</v>
      </c>
      <c r="O49" s="178" t="str">
        <f>+PTEP!U49</f>
        <v>No Programada en el Periodo</v>
      </c>
      <c r="P49" s="179" t="str">
        <f>+PTEP!V49</f>
        <v>En atención a la meta e indicador establecidos e identificados como:
Meta: 100% de participación en las actividades distritales asociadas a la gestión de integridad
Indicador: Porcentaje de participación en las actividades distritales asociadas a la gestión de integridad promovidas por la Secretaría General de la Alcaldía Mayor de Bogotá
Fórmula Indicador: No. de actividades distritales promovidas  asociadas a la gestión de integridad/No. de actividades de participación en las actividades promovidas asociadas a la gestión de integridad . Si bien no se reporta covocatoria alguna relacionada con la gestión de la intergridad promovida por la Secretaría General de la Alcaldía Mayor de Bogotá, se recomienda ampliar el contenido de la actividad para que contemple la gestión de la SDA en materia de gestión y promoción de la integridad pública.</v>
      </c>
      <c r="Q49" s="180">
        <f>+PTEP!W49</f>
        <v>0</v>
      </c>
      <c r="S49" s="414"/>
      <c r="T49" s="85">
        <v>1</v>
      </c>
      <c r="U49" s="180">
        <v>0</v>
      </c>
      <c r="V49" s="254"/>
    </row>
    <row r="50" spans="1:23" ht="171.6">
      <c r="A50" s="362"/>
      <c r="B50" s="362"/>
      <c r="C50" s="109" t="s">
        <v>102</v>
      </c>
      <c r="D50" s="84" t="s">
        <v>104</v>
      </c>
      <c r="E50" s="82" t="s">
        <v>127</v>
      </c>
      <c r="F50" s="83" t="s">
        <v>403</v>
      </c>
      <c r="G50" s="86" t="s">
        <v>404</v>
      </c>
      <c r="H50" s="86" t="s">
        <v>405</v>
      </c>
      <c r="I50" s="86" t="s">
        <v>162</v>
      </c>
      <c r="J50" s="83" t="s">
        <v>406</v>
      </c>
      <c r="K50" s="83" t="s">
        <v>412</v>
      </c>
      <c r="L50" s="85"/>
      <c r="M50" s="85" t="s">
        <v>211</v>
      </c>
      <c r="N50" s="119" t="s">
        <v>211</v>
      </c>
      <c r="O50" s="178" t="str">
        <f>+PTEP!U50</f>
        <v xml:space="preserve">Parcialmente </v>
      </c>
      <c r="P50" s="179" t="str">
        <f>+PTEP!V50</f>
        <v>En atención a la meta e indicador establecidos e identificados como:
Meta: 100% de ejecución de actividades del  plan de trabajo de gestión de conflicto de interes 2024
Indicador: Porcentaje de ejecución de las actividades del plan de trabajo de gestión de conflicto de interes 2024
Fórmula Indicador: # de actividades ejecutadas del plan de trabajo / # de actividades programadas del plan de trabajo x 100. 
Las actividades programadas para el período se relacionaban con el cumplimiento del paln de acción "conflicto de interés" que para el cuatrimestre estableció: 1.Plan de acción de conflicto de intereses formulado 2. Un plan de acción de gestión de conflicto de intereses 2024 aprobado. En ese orden de ideas, según las evidencias aportadas  si bien se formuló el "plan de trabajo" este no fue aprobado por el Comité Institucional de Gestión y Desempeño - CIGD. Por lo tanto, el avance no será del 33 % como señaló la priemera línea, sino del 15 %</v>
      </c>
      <c r="Q50" s="180">
        <f>+PTEP!W50</f>
        <v>0.15</v>
      </c>
      <c r="S50" s="414"/>
      <c r="T50" s="85"/>
      <c r="U50" s="180"/>
      <c r="V50" s="254"/>
    </row>
    <row r="51" spans="1:23" ht="118.8">
      <c r="A51" s="362"/>
      <c r="B51" s="362"/>
      <c r="C51" s="109" t="s">
        <v>102</v>
      </c>
      <c r="D51" s="84" t="s">
        <v>104</v>
      </c>
      <c r="E51" s="82" t="s">
        <v>157</v>
      </c>
      <c r="F51" s="83" t="s">
        <v>152</v>
      </c>
      <c r="G51" s="86" t="s">
        <v>155</v>
      </c>
      <c r="H51" s="86" t="s">
        <v>153</v>
      </c>
      <c r="I51" s="86" t="s">
        <v>154</v>
      </c>
      <c r="J51" s="83" t="s">
        <v>482</v>
      </c>
      <c r="K51" s="83" t="s">
        <v>382</v>
      </c>
      <c r="L51" s="85" t="s">
        <v>211</v>
      </c>
      <c r="M51" s="85"/>
      <c r="N51" s="119"/>
      <c r="O51" s="178" t="str">
        <f>+PTEP!U51</f>
        <v>No Cumplida</v>
      </c>
      <c r="P51" s="179" t="str">
        <f>+PTEP!V51</f>
        <v>En atención a la meta e indicador establecidos e identificados como:
Meta: Una (1) cláusula de conflicto de intereses incluida en los contratos de prestación de servicios de los apoderados judiciales
Indicador: Cláusula de conflicto de intereses en los contratos de prestación de servicios de los apoderados judiciales
Fórmula Indicador: No. de cláusulas de conflicto de intereses incluida en los contratos de prestación de servicios de los apoderados judiciales. 
No Se resentó reporte sobre el avance de la actividad.</v>
      </c>
      <c r="Q51" s="180">
        <f>+PTEP!W51</f>
        <v>0</v>
      </c>
      <c r="S51" s="414"/>
      <c r="T51" s="85">
        <v>1</v>
      </c>
      <c r="U51" s="180">
        <v>0</v>
      </c>
      <c r="V51" s="254"/>
    </row>
    <row r="52" spans="1:23" ht="237.6">
      <c r="A52" s="360"/>
      <c r="B52" s="360"/>
      <c r="C52" s="150" t="s">
        <v>102</v>
      </c>
      <c r="D52" s="151" t="s">
        <v>312</v>
      </c>
      <c r="E52" s="152" t="s">
        <v>313</v>
      </c>
      <c r="F52" s="153" t="s">
        <v>407</v>
      </c>
      <c r="G52" s="154" t="s">
        <v>408</v>
      </c>
      <c r="H52" s="154" t="s">
        <v>498</v>
      </c>
      <c r="I52" s="154" t="s">
        <v>409</v>
      </c>
      <c r="J52" s="153" t="s">
        <v>410</v>
      </c>
      <c r="K52" s="153" t="s">
        <v>411</v>
      </c>
      <c r="L52" s="155"/>
      <c r="M52" s="155" t="s">
        <v>211</v>
      </c>
      <c r="N52" s="156" t="s">
        <v>211</v>
      </c>
      <c r="O52" s="178" t="str">
        <f>+PTEP!U52</f>
        <v xml:space="preserve">Parcialmente </v>
      </c>
      <c r="P52" s="179" t="str">
        <f>+PTEP!V52</f>
        <v>En atención a la meta e indicador establecidos e identificados como:
Meta: 100% de ejecución de actividades del  plan de implementación de la política antisoborno de la SDA 2024
Indicador: Porcentaje de ejecución de las actividades del plan de implementación de la política antisoborno de la SDA 2024
Fórmula Indicador: # de actividades ejecutadas del plan de implementación de la política antisoborno / # de actividades programadas del plan de implementación de la política antisoborno x 100 
Las actividades programadas para el período se relacionaban con el cumplimiento del  "PLAN DE ACCIÓN POLÍTICA INSTITUCIONAL ANTISOBORNO SECRETARIA DISTRITAL DE AMBIENTE" que para el cuatrimestre estableció como avances: 1.Análisis de resultados de la gestión 2023. Reunión con los delegados de todas
las dependencias para consolidación del plan de acción Plan de acción de conflicto de intereses formulado 2.Presentar a consideración del CIGD el plan formulado para su
aprobación .3. Aprobación del Plan En ese orden de ideas, según las evidencias aportadas  si bien se formuló el "plan de trabajo" este no fue aprobado por el Comité Institucional de Gestión y Desempeño - CIGD. Por lo tanto, el avance no será del 33 % como señaló la priemera línea, sino del 20% entendiendo que se el plan ha sido socializado confome con la actividad.</v>
      </c>
      <c r="Q52" s="180">
        <f>+PTEP!W52</f>
        <v>0.2</v>
      </c>
      <c r="S52" s="414"/>
      <c r="T52" s="155"/>
      <c r="U52" s="180"/>
      <c r="V52" s="254"/>
    </row>
    <row r="53" spans="1:23" ht="92.4">
      <c r="A53" s="362" t="s">
        <v>143</v>
      </c>
      <c r="B53" s="362" t="s">
        <v>144</v>
      </c>
      <c r="C53" s="110" t="s">
        <v>105</v>
      </c>
      <c r="D53" s="87" t="s">
        <v>111</v>
      </c>
      <c r="E53" s="88" t="s">
        <v>128</v>
      </c>
      <c r="F53" s="99" t="s">
        <v>145</v>
      </c>
      <c r="G53" s="99" t="s">
        <v>148</v>
      </c>
      <c r="H53" s="99" t="s">
        <v>146</v>
      </c>
      <c r="I53" s="99" t="s">
        <v>147</v>
      </c>
      <c r="J53" s="99" t="s">
        <v>221</v>
      </c>
      <c r="K53" s="99" t="s">
        <v>483</v>
      </c>
      <c r="L53" s="99"/>
      <c r="M53" s="99"/>
      <c r="N53" s="120" t="s">
        <v>211</v>
      </c>
      <c r="O53" s="178" t="str">
        <f>+PTEP!U53</f>
        <v>No Programada en el Periodo</v>
      </c>
      <c r="P53" s="179" t="str">
        <f>+PTEP!V53</f>
        <v xml:space="preserve">En atención a la meta e indicador establecidos e identificados como:
Meta: Una (1) revisión anual a la Política de Administración del riesgo de la SDA.
Indicador: Seguimiento a la revisión de la Política de administración de riesgos
Fórmula Indicador: No. de revisiones realizadas a la Política de administración de riesgos de la entidad de la SDA
Actividad programada para el último cuatrimestre de la vigencia 2024 </v>
      </c>
      <c r="Q53" s="180">
        <f>+PTEP!W53</f>
        <v>0</v>
      </c>
      <c r="S53" s="407">
        <f>+AVERAGE(Q53:Q58)</f>
        <v>0.11</v>
      </c>
      <c r="T53" s="99"/>
      <c r="U53" s="180"/>
      <c r="V53" s="99">
        <f>+T56+T58</f>
        <v>2</v>
      </c>
      <c r="W53" s="256">
        <f>+AVERAGE(U56,U58)</f>
        <v>0.33</v>
      </c>
    </row>
    <row r="54" spans="1:23" ht="105.6">
      <c r="A54" s="362"/>
      <c r="B54" s="362"/>
      <c r="C54" s="110" t="s">
        <v>105</v>
      </c>
      <c r="D54" s="87" t="s">
        <v>111</v>
      </c>
      <c r="E54" s="88" t="s">
        <v>156</v>
      </c>
      <c r="F54" s="99" t="s">
        <v>149</v>
      </c>
      <c r="G54" s="99" t="s">
        <v>223</v>
      </c>
      <c r="H54" s="99" t="s">
        <v>150</v>
      </c>
      <c r="I54" s="99" t="s">
        <v>151</v>
      </c>
      <c r="J54" s="99" t="s">
        <v>383</v>
      </c>
      <c r="K54" s="99" t="s">
        <v>483</v>
      </c>
      <c r="L54" s="99"/>
      <c r="M54" s="99"/>
      <c r="N54" s="120" t="s">
        <v>211</v>
      </c>
      <c r="O54" s="178" t="str">
        <f>+PTEP!U54</f>
        <v>No Programada en el Periodo</v>
      </c>
      <c r="P54" s="179" t="str">
        <f>+PTEP!V54</f>
        <v xml:space="preserve">En atención a la meta e indicador establecidos e identificados como:
Meta: 18 procesos de la entidad socializados sobre la Política de administración de riesgos de la entidad
Indicador: Socialización de la Política de administración de riesgos en los procesos
Fórmula Indicador: No. de procesos socializados con la Política de administración de riesgos de la entidad
Actividad programada para el último cuatrimestre de la vigencia 2024 </v>
      </c>
      <c r="Q54" s="180">
        <f>+PTEP!W54</f>
        <v>0</v>
      </c>
      <c r="S54" s="407"/>
      <c r="T54" s="99"/>
      <c r="U54" s="180"/>
      <c r="V54" s="254"/>
    </row>
    <row r="55" spans="1:23" ht="79.2">
      <c r="A55" s="390"/>
      <c r="B55" s="362"/>
      <c r="C55" s="110" t="s">
        <v>105</v>
      </c>
      <c r="D55" s="87" t="s">
        <v>112</v>
      </c>
      <c r="E55" s="88" t="s">
        <v>129</v>
      </c>
      <c r="F55" s="99" t="s">
        <v>179</v>
      </c>
      <c r="G55" s="99" t="s">
        <v>225</v>
      </c>
      <c r="H55" s="99" t="s">
        <v>219</v>
      </c>
      <c r="I55" s="99" t="s">
        <v>226</v>
      </c>
      <c r="J55" s="99" t="s">
        <v>220</v>
      </c>
      <c r="K55" s="99" t="s">
        <v>483</v>
      </c>
      <c r="L55" s="99"/>
      <c r="M55" s="99"/>
      <c r="N55" s="120" t="s">
        <v>211</v>
      </c>
      <c r="O55" s="178" t="str">
        <f>+PTEP!U55</f>
        <v>No Programada en el Periodo</v>
      </c>
      <c r="P55" s="179" t="str">
        <f>+PTEP!V55</f>
        <v xml:space="preserve">En atención a la meta e indicador establecidos e identificados como:
Meta: Un (1) mapa de riesgos de la entidad presentado
Indicador: Mesas de trabajo para revisar y actualizar el mapa de riesgos de la SDA
Fórmula Indicador: No. de mapas de riesgos  de  la SDA presentados en CICCI
Actividad programada para el último cuatrimestre de la vigencia 2024 </v>
      </c>
      <c r="Q55" s="180">
        <f>+PTEP!W55</f>
        <v>0</v>
      </c>
      <c r="S55" s="407"/>
      <c r="T55" s="99"/>
      <c r="U55" s="180"/>
      <c r="V55" s="254"/>
    </row>
    <row r="56" spans="1:23" ht="343.2">
      <c r="A56" s="390"/>
      <c r="B56" s="362"/>
      <c r="C56" s="110" t="s">
        <v>105</v>
      </c>
      <c r="D56" s="87" t="s">
        <v>113</v>
      </c>
      <c r="E56" s="88" t="s">
        <v>130</v>
      </c>
      <c r="F56" s="99" t="s">
        <v>158</v>
      </c>
      <c r="G56" s="99" t="s">
        <v>227</v>
      </c>
      <c r="H56" s="99" t="s">
        <v>159</v>
      </c>
      <c r="I56" s="99" t="s">
        <v>160</v>
      </c>
      <c r="J56" s="99" t="s">
        <v>224</v>
      </c>
      <c r="K56" s="99" t="s">
        <v>483</v>
      </c>
      <c r="L56" s="99" t="s">
        <v>211</v>
      </c>
      <c r="M56" s="99" t="s">
        <v>211</v>
      </c>
      <c r="N56" s="120" t="s">
        <v>211</v>
      </c>
      <c r="O56" s="178" t="str">
        <f>+PTEP!U56</f>
        <v>Cumplida</v>
      </c>
      <c r="P56" s="179" t="str">
        <f>+PTEP!V56</f>
        <v xml:space="preserve">En atención a la meta e indicador establecidos e identificados como:
Meta: Tres (3) divulgaciones del mapa de riesgos  de  gestión y de corrupción de la SDA realizadas
Indicador: Divulgación del mapa de riesgos  de  gestión y de corrupción de la SDA
Fórmula Indicador: No. de divulgaciones realizadas del mapa de riesgos  de  gestión y de corrupción de la SDA
Se observó: 
*Radicado No 2024IE11164 del 15 de enero de 2024, remitido a los directivos de la SDA, socializando el Mapa de Riesgos Consolidado para la Vigencia 2024.
*Correo institucional de fecha 18 de enero de 2024, para funcionarios y contratistas SDA, con Asunto: "Conoce el Mapa de Riesgos Institucional"
*Radicado No 2024IE77835 del 11 de abril de 2024, remitido a los directivos de la SDA, con el mismo asunto sobre socialización Mapa de Riesgos Consolidado 2024.
*Panallazo de publicación Mapa de Riesgos en página web institucional 
*Se corroboró Acta de Comité Institucional de Control Interno No. 1 del 11 de enero de 2024
*Se validó la realización de la capacitación virtual sobre seguimiento a riesgos, realizada en fecha 15 de abril de 2024
Con relación a la meta e indicador establecidos,  nó se tuvo acceso a la información que acredita la medición del indicador formulado para la actividad 8.3.1., del PTEP - PAAC; no obstante, se evidenciaron seis (6) ejercicios de divulgación realizados, por tanto, se observó una sobre ejecución respecto a la meta establecida, por cuanto se programó realizar para 2024 un total de tres (3) divulgaciones, de las cuales entre enero y abril, se realizaron seis (6); dado lo anterior, se recomienda, evaluar la necesidad de  reformular la actividad y fortalecer el esquema de planeación frente a las actividades definidas y su alineación efectiva con la gestión operativa , su cumplimiento y su esquema de medición. </v>
      </c>
      <c r="Q56" s="180">
        <f>+PTEP!W56</f>
        <v>0.33</v>
      </c>
      <c r="S56" s="407"/>
      <c r="T56" s="99">
        <v>1</v>
      </c>
      <c r="U56" s="180">
        <v>0.33</v>
      </c>
      <c r="V56" s="254"/>
    </row>
    <row r="57" spans="1:23" ht="105.6">
      <c r="A57" s="390"/>
      <c r="B57" s="362"/>
      <c r="C57" s="110" t="s">
        <v>105</v>
      </c>
      <c r="D57" s="87" t="s">
        <v>114</v>
      </c>
      <c r="E57" s="88" t="s">
        <v>131</v>
      </c>
      <c r="F57" s="99" t="s">
        <v>161</v>
      </c>
      <c r="G57" s="99" t="s">
        <v>215</v>
      </c>
      <c r="H57" s="99" t="s">
        <v>218</v>
      </c>
      <c r="I57" s="99" t="s">
        <v>216</v>
      </c>
      <c r="J57" s="99" t="s">
        <v>217</v>
      </c>
      <c r="K57" s="99" t="s">
        <v>483</v>
      </c>
      <c r="L57" s="99"/>
      <c r="M57" s="99" t="s">
        <v>211</v>
      </c>
      <c r="N57" s="120" t="s">
        <v>211</v>
      </c>
      <c r="O57" s="178" t="str">
        <f>+PTEP!U57</f>
        <v>No Programada en el Periodo</v>
      </c>
      <c r="P57" s="179" t="str">
        <f>+PTEP!V57</f>
        <v xml:space="preserve">En atención a la meta e indicador establecidos e identificados como:
Meta: Tres (3) monitoreos al mapa de riesgos 
Indicador: Monitorero cuatrimenstral al mapa de riesgos de gestión y corrupción de la SDA
Fórmula Indicador: No. de monitoreos al mapa de riesgos  de  gestión y de corrupción de la SDA
Actividad programada para el segundo y tercer cuatrimestre de la vigencia 2024; no obstante, la Oficina de Control Interno, identificó reporte de monitoreo en el aplicativo ISOLUCIÖN, por parte de la segunda línea de defensa; a pesar de no evidenciar el informe de segunda línea de defensa.  </v>
      </c>
      <c r="Q57" s="180">
        <f>+PTEP!W57</f>
        <v>0</v>
      </c>
      <c r="S57" s="407"/>
      <c r="T57" s="99"/>
      <c r="U57" s="180"/>
      <c r="V57" s="254"/>
    </row>
    <row r="58" spans="1:23" ht="211.2">
      <c r="A58" s="391"/>
      <c r="B58" s="360"/>
      <c r="C58" s="110" t="s">
        <v>105</v>
      </c>
      <c r="D58" s="157" t="s">
        <v>115</v>
      </c>
      <c r="E58" s="158" t="s">
        <v>132</v>
      </c>
      <c r="F58" s="159" t="s">
        <v>253</v>
      </c>
      <c r="G58" s="159" t="s">
        <v>254</v>
      </c>
      <c r="H58" s="159" t="s">
        <v>255</v>
      </c>
      <c r="I58" s="159" t="s">
        <v>256</v>
      </c>
      <c r="J58" s="159" t="s">
        <v>238</v>
      </c>
      <c r="K58" s="159" t="s">
        <v>471</v>
      </c>
      <c r="L58" s="159" t="s">
        <v>211</v>
      </c>
      <c r="M58" s="159" t="s">
        <v>211</v>
      </c>
      <c r="N58" s="160" t="s">
        <v>211</v>
      </c>
      <c r="O58" s="178" t="str">
        <f>+PTEP!U58</f>
        <v>Cumplida</v>
      </c>
      <c r="P58" s="179" t="str">
        <f>+PTEP!V58</f>
        <v xml:space="preserve">En atención a la meta e indicador establecidos e identificados como:
Meta: Tres (3) informes de seguimiento emitidos y publicados en la página web de la Entidad.
Indicador: Emisión y publicación de informes de seguimiento.
Fórmula Indicador: ((# de informes emitidos y publicados  / 3) * 100)
La Oficina de Control Interno, realizó el seguimiento a los 68 riesgos definidos en el Mapa de Riesgos Institucional, compuesto por 38 Riesgos de Gestión, 4 Fiscal, 3 Sarlaf y 23 Riesgos de Corrupción.
-	Riesgos de Gestión: Aplicativo ISOLUCIÓN – Modulo Riesgos DAFP V5 – Administración – Riesgos; su consulta puede verificarse en la siguiente ruta interna: Isolución - Administración de Riesgos (ambientebogota.gov.co). Se adjunta como anexo del presente informe el reporte generado en el aplicativo ISOLUCIÖN. 
-	Riesgos de Corrupción: Aplicativo ISOLUCIÓN – Modulo Riesgos DAFP V5 – Administración – Riesgos; su consulta puede verificarse en la siguiente ruta interna: Isolución - Seguimiento de Controles (ambientebogota.gov.co). </v>
      </c>
      <c r="Q58" s="180">
        <f>+PTEP!W58</f>
        <v>0.33</v>
      </c>
      <c r="S58" s="407"/>
      <c r="T58" s="159">
        <v>1</v>
      </c>
      <c r="U58" s="180">
        <v>0.33</v>
      </c>
      <c r="V58" s="254"/>
    </row>
    <row r="59" spans="1:23" ht="145.19999999999999">
      <c r="A59" s="362" t="s">
        <v>143</v>
      </c>
      <c r="B59" s="362" t="s">
        <v>144</v>
      </c>
      <c r="C59" s="111" t="s">
        <v>133</v>
      </c>
      <c r="D59" s="89" t="s">
        <v>134</v>
      </c>
      <c r="E59" s="90" t="s">
        <v>137</v>
      </c>
      <c r="F59" s="100" t="s">
        <v>487</v>
      </c>
      <c r="G59" s="100" t="s">
        <v>501</v>
      </c>
      <c r="H59" s="100" t="s">
        <v>502</v>
      </c>
      <c r="I59" s="100" t="s">
        <v>503</v>
      </c>
      <c r="J59" s="100" t="s">
        <v>504</v>
      </c>
      <c r="K59" s="100" t="s">
        <v>494</v>
      </c>
      <c r="L59" s="97"/>
      <c r="M59" s="97"/>
      <c r="N59" s="121" t="s">
        <v>211</v>
      </c>
      <c r="O59" s="178" t="str">
        <f>+PTEP!U59</f>
        <v>No Programada en el Periodo</v>
      </c>
      <c r="P59" s="179" t="str">
        <f>+PTEP!V59</f>
        <v>En atención a la meta e indicador establecidos e identificados como:
Meta: Una revisión del Manual para la Prevención y Control del Lavado de Activos y Financiación del Terrorismo- SARLAFT de la SDA.
Indicador: Emisión y publicación de informes de seguimiento. Fórmula Indicador: No. De revisiones Manual para la Prevención y Control del Lavado de Activos y Financiación del Terrorismo- SARLAFT de la SDA
Esta actividad no está programada para el periodo objeto de revisión, sin embargo se insta al proceso a evaluar las situaciones encontradas y a considerar las conclusiones y recomendaciones descritas por la Oficina de Control Interno en memorando interno y anexo bajo radicado No. 2024IE93453 de fecha 30 de abril de 2024</v>
      </c>
      <c r="Q59" s="180">
        <f>+PTEP!W59</f>
        <v>0</v>
      </c>
      <c r="S59" s="408">
        <f>+AVERAGE(Q59:Q62)</f>
        <v>0</v>
      </c>
      <c r="T59" s="97"/>
      <c r="U59" s="180"/>
      <c r="V59" s="97">
        <f>+T60+T61+T62</f>
        <v>3</v>
      </c>
      <c r="W59" s="256">
        <v>0</v>
      </c>
    </row>
    <row r="60" spans="1:23" ht="369.6">
      <c r="A60" s="362"/>
      <c r="B60" s="362"/>
      <c r="C60" s="111" t="s">
        <v>133</v>
      </c>
      <c r="D60" s="89" t="s">
        <v>135</v>
      </c>
      <c r="E60" s="90" t="s">
        <v>138</v>
      </c>
      <c r="F60" s="173" t="s">
        <v>492</v>
      </c>
      <c r="G60" s="173" t="s">
        <v>505</v>
      </c>
      <c r="H60" s="173" t="s">
        <v>507</v>
      </c>
      <c r="I60" s="173" t="s">
        <v>506</v>
      </c>
      <c r="J60" s="173" t="s">
        <v>508</v>
      </c>
      <c r="K60" s="100" t="s">
        <v>485</v>
      </c>
      <c r="L60" s="97" t="s">
        <v>211</v>
      </c>
      <c r="M60" s="97"/>
      <c r="N60" s="121"/>
      <c r="O60" s="178" t="str">
        <f>+PTEP!U60</f>
        <v>No Cumplida</v>
      </c>
      <c r="P60" s="179" t="str">
        <f>+PTEP!V60</f>
        <v>En atención a la meta e indicador establecidos e identificados como:
Meta: Plan de trabajo 2024 elaborado
Indicador:100% de avance de la formulación del plan de trabajo 2024 para adaptar y/o desarrollar la debida diligencia.
Fórmula Indicador: Porcentaje de avance de la formulación del plan de trabajo 2024 para adaptar y/o desarrollar la debida diligencia
A partir de la revisión efectuada sobre las evidencias aportadas, se observaron dos memorandos internos, uno de parte de la Oficina de Control Interno, con destino a la Dirección de Gestión Corporativa y la Subdirección Financiera, bajo radicado con No. 2024IE82415 del 16 de abril de 2024, el cual referencia en el asunto “Seguimiento articulación Sistema de Administración de Riesgos de Lavado de Activos y de la Financiación del Terrorismo – SARLAFT” y para lo cual se solicita cierta información, y el otro de parte de la Subdirección Financiera en respuesta a esta comunicación y con radicado No. 2024IE86236 del 21 de abril de 2024, en el cual se presentan inquietudes en relación con la administración del riesgo de lavado de activos y de financiación del terrorismo.
Ahora bien, La Oficina de Control Interno mediante memorando interno No. 2024IE93453 de fecha 30 de abril de 2024, emite documento denominado "EVALUACIÓN ESTADO DE IMPLEMENTACIÓN DEL SISTEMA DE ADMINISTRACIÓN DE RIESGOS DE LAVADO DE ACTIVOS Y FINANCIACIÓN DEL TERRORISMO SARLAF EN LA SDA" el cual da cuenta de las acciones adelantadas por la SDA en la vigencia 2023 y el primer cuatrimestre de 2024 y se abordan las inquietudes presentadas por la Subdirección Financiera.
No obstante lo expuesto, la evidencia presentada no puede ser tenida en cuenta frente al cumplimiento de la meta proyectada y dentro de la fórmula del indicador, por lo tanto, esta actividad se da como no cumplida, y se insta al proceso a evaluar las situaciones encontradas y a considerar las conclusiones y recomendaciones descritas por la Oficina de Control Interno en memorando y su anexo, bajo radicado No. 2024IE93453 de fecha 30 de abril de 2024.</v>
      </c>
      <c r="Q60" s="180">
        <f>+PTEP!W60</f>
        <v>0</v>
      </c>
      <c r="S60" s="408"/>
      <c r="T60" s="97">
        <v>1</v>
      </c>
      <c r="U60" s="180">
        <v>0</v>
      </c>
      <c r="V60" s="254"/>
    </row>
    <row r="61" spans="1:23" ht="290.39999999999998">
      <c r="A61" s="360"/>
      <c r="B61" s="360"/>
      <c r="C61" s="111" t="s">
        <v>133</v>
      </c>
      <c r="D61" s="171" t="s">
        <v>136</v>
      </c>
      <c r="E61" s="90" t="s">
        <v>139</v>
      </c>
      <c r="F61" s="100" t="s">
        <v>490</v>
      </c>
      <c r="G61" s="100" t="s">
        <v>509</v>
      </c>
      <c r="H61" s="100" t="s">
        <v>510</v>
      </c>
      <c r="I61" s="100" t="s">
        <v>511</v>
      </c>
      <c r="J61" s="100" t="s">
        <v>512</v>
      </c>
      <c r="K61" s="168" t="s">
        <v>491</v>
      </c>
      <c r="L61" s="169" t="s">
        <v>211</v>
      </c>
      <c r="M61" s="169" t="s">
        <v>211</v>
      </c>
      <c r="N61" s="170" t="s">
        <v>211</v>
      </c>
      <c r="O61" s="178" t="str">
        <f>+PTEP!U61</f>
        <v>No Cumplida</v>
      </c>
      <c r="P61" s="179" t="str">
        <f>+PTEP!V61</f>
        <v>En atención a la meta e indicador establecidos e identificados como:
Meta: Implementación del formato de Conocimiento de la contraparte como una de las herramientas de control frente al SARLAFT en el proceso de Gestión Contractual 
Indicador: 90% de implementación del formato de Conocimiento de la contraparte como una de las herramientas de control frente al SARLAFT en el proceso de Gestión Contractual, al finalizar la vigencia 2024
Fórmula Indicador: No. De formatos de Conocimiento de la contraparte como una de las herramientas de control frente al SARLAFT implementados en el proceso de Gestión Contractual  / No. Total de procesos contractuales que requieren formato de la contraparte.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v>
      </c>
      <c r="Q61" s="180">
        <f>+PTEP!W61</f>
        <v>0</v>
      </c>
      <c r="S61" s="408"/>
      <c r="T61" s="169">
        <v>1</v>
      </c>
      <c r="U61" s="180">
        <v>0</v>
      </c>
      <c r="V61" s="254"/>
    </row>
    <row r="62" spans="1:23" ht="291" thickBot="1">
      <c r="A62" s="395"/>
      <c r="B62" s="395"/>
      <c r="C62" s="161" t="s">
        <v>133</v>
      </c>
      <c r="D62" s="162" t="s">
        <v>136</v>
      </c>
      <c r="E62" s="163" t="s">
        <v>489</v>
      </c>
      <c r="F62" s="172" t="s">
        <v>488</v>
      </c>
      <c r="G62" s="164" t="s">
        <v>513</v>
      </c>
      <c r="H62" s="164" t="s">
        <v>514</v>
      </c>
      <c r="I62" s="164" t="s">
        <v>515</v>
      </c>
      <c r="J62" s="164" t="s">
        <v>512</v>
      </c>
      <c r="K62" s="164" t="s">
        <v>493</v>
      </c>
      <c r="L62" s="165" t="s">
        <v>211</v>
      </c>
      <c r="M62" s="165" t="s">
        <v>211</v>
      </c>
      <c r="N62" s="166" t="s">
        <v>211</v>
      </c>
      <c r="O62" s="178" t="str">
        <f>+PTEP!U62</f>
        <v>No Cumplida</v>
      </c>
      <c r="P62" s="179" t="str">
        <f>+PTEP!V62</f>
        <v>En atención a la meta e indicador establecidos e identificados como:
Meta: Implementación del formato de Conocimiento de la contraparte como una de las herramientas de control frente al SARLAFT en el proceso de talento humano
Indicador: 90% de implementación del formato de Conocimiento de la contraparte como una de las herramientas de control frente al SARLAFT en el proceso de talento humano, al finalizar la vigencia 2025
Fórmula Indicador: No. De formatos de Conocimiento de la contraparte como una de las herramientas de control frente al SARLAFT implementados en el proceso de talento humano / No. Total de procesos de talento humano que requieren formato de la contrapart
A partir de la revisión efectuada sobre las evidencias aportadas, se observó una comunicación emitida por la Dirección de Gestión Corporativa con destino a la Subsecretaría de la SDA en donde se describe lo siguiente "En atención a la reunión sostenida el día 10 de enero de 2024, con las profesionales encargadas de la revisión del Manual para la Prevención y Control del Lavado de Activos y Financiación del Terrorismo – (LA/FT), por lo anterior se solicita el ajuste y actualización de dicho documento, teniendo en cuenta las observaciones del proceso de Talento Humano y Gestión Contractual." solicitud sobre la cual no se ha recibido retroalimentación, según se indica en el seguimiento de la primera línea de defensa.
En razón a lo anterior, si bien hubo un avance en la revisión y solicitud de ajuste del manual, este no puede ser tenido en cuenta frente al cumplimiento de la meta proyectada y dentro de la fórmula del indicador, por lo tanto, esta actividad se da como no cumplida.</v>
      </c>
      <c r="Q62" s="180">
        <f>+PTEP!W62</f>
        <v>0</v>
      </c>
      <c r="S62" s="408"/>
      <c r="T62" s="165">
        <v>1</v>
      </c>
      <c r="U62" s="180">
        <v>0</v>
      </c>
      <c r="V62" s="254"/>
    </row>
    <row r="63" spans="1:23" ht="15" thickTop="1" thickBot="1">
      <c r="A63" s="392" t="s">
        <v>385</v>
      </c>
      <c r="B63" s="393"/>
      <c r="C63" s="393"/>
      <c r="D63" s="393"/>
      <c r="E63" s="392">
        <f>(COUNTA(F7:F62))-1</f>
        <v>55</v>
      </c>
      <c r="F63" s="394"/>
      <c r="G63" s="5"/>
      <c r="H63" s="5"/>
      <c r="I63" s="5"/>
      <c r="J63" s="5"/>
      <c r="K63" s="5"/>
      <c r="L63" s="5"/>
      <c r="M63" s="5"/>
      <c r="N63" s="5"/>
    </row>
    <row r="65" spans="1:14" s="3" customFormat="1" thickBot="1">
      <c r="A65" s="388" t="s">
        <v>140</v>
      </c>
      <c r="B65" s="389"/>
      <c r="C65" s="389"/>
      <c r="D65" s="389"/>
      <c r="E65" s="389"/>
      <c r="F65" s="389"/>
      <c r="G65" s="389"/>
      <c r="H65" s="389"/>
      <c r="I65" s="389"/>
      <c r="J65" s="389"/>
      <c r="K65" s="389"/>
      <c r="L65" s="389"/>
      <c r="M65" s="389"/>
      <c r="N65" s="389"/>
    </row>
    <row r="66" spans="1:14" s="3" customFormat="1" thickBot="1">
      <c r="A66" s="167" t="s">
        <v>141</v>
      </c>
      <c r="B66" s="385" t="s">
        <v>142</v>
      </c>
      <c r="C66" s="385"/>
      <c r="D66" s="385"/>
      <c r="E66" s="385"/>
      <c r="F66" s="385"/>
      <c r="G66" s="385"/>
      <c r="H66" s="385"/>
      <c r="I66" s="385"/>
      <c r="J66" s="386" t="s">
        <v>427</v>
      </c>
      <c r="K66" s="386"/>
      <c r="L66" s="386"/>
      <c r="M66" s="386"/>
      <c r="N66" s="387"/>
    </row>
    <row r="67" spans="1:14" s="3" customFormat="1" ht="13.2">
      <c r="A67" s="7">
        <v>1</v>
      </c>
      <c r="B67" s="380" t="s">
        <v>426</v>
      </c>
      <c r="C67" s="380"/>
      <c r="D67" s="380"/>
      <c r="E67" s="380"/>
      <c r="F67" s="380"/>
      <c r="G67" s="380"/>
      <c r="H67" s="380"/>
      <c r="I67" s="381"/>
      <c r="J67" s="381" t="s">
        <v>428</v>
      </c>
      <c r="K67" s="381"/>
      <c r="L67" s="381"/>
      <c r="M67" s="381"/>
      <c r="N67" s="382"/>
    </row>
    <row r="68" spans="1:14" ht="13.2">
      <c r="A68" s="7">
        <v>2</v>
      </c>
      <c r="B68" s="380" t="s">
        <v>539</v>
      </c>
      <c r="C68" s="380"/>
      <c r="D68" s="380"/>
      <c r="E68" s="380"/>
      <c r="F68" s="380"/>
      <c r="G68" s="380"/>
      <c r="H68" s="380"/>
      <c r="I68" s="381"/>
      <c r="J68" s="381" t="s">
        <v>528</v>
      </c>
      <c r="K68" s="381"/>
      <c r="L68" s="381"/>
      <c r="M68" s="381"/>
      <c r="N68" s="382"/>
    </row>
  </sheetData>
  <autoFilter ref="A6:N63" xr:uid="{FF903634-0F07-4825-8511-5F33520DBCDB}">
    <filterColumn colId="11" showButton="0"/>
    <filterColumn colId="12" showButton="0"/>
  </autoFilter>
  <mergeCells count="44">
    <mergeCell ref="S53:S58"/>
    <mergeCell ref="S59:S62"/>
    <mergeCell ref="S26:S30"/>
    <mergeCell ref="S31:S36"/>
    <mergeCell ref="S37:S38"/>
    <mergeCell ref="S39:S42"/>
    <mergeCell ref="S43:S45"/>
    <mergeCell ref="S46:S52"/>
    <mergeCell ref="B68:I68"/>
    <mergeCell ref="J68:N68"/>
    <mergeCell ref="A53:A58"/>
    <mergeCell ref="B53:B58"/>
    <mergeCell ref="A59:A62"/>
    <mergeCell ref="B59:B62"/>
    <mergeCell ref="A63:D63"/>
    <mergeCell ref="E63:F63"/>
    <mergeCell ref="A65:N65"/>
    <mergeCell ref="B66:I66"/>
    <mergeCell ref="J66:N66"/>
    <mergeCell ref="B67:I67"/>
    <mergeCell ref="J67:N67"/>
    <mergeCell ref="A39:A42"/>
    <mergeCell ref="B39:B42"/>
    <mergeCell ref="A43:A45"/>
    <mergeCell ref="B43:B45"/>
    <mergeCell ref="A46:A52"/>
    <mergeCell ref="B46:B52"/>
    <mergeCell ref="A26:A30"/>
    <mergeCell ref="B26:B30"/>
    <mergeCell ref="A31:A36"/>
    <mergeCell ref="B31:B36"/>
    <mergeCell ref="A37:A38"/>
    <mergeCell ref="B37:B38"/>
    <mergeCell ref="S7:S25"/>
    <mergeCell ref="A1:B2"/>
    <mergeCell ref="C1:N2"/>
    <mergeCell ref="A3:N3"/>
    <mergeCell ref="A4:N4"/>
    <mergeCell ref="A5:N5"/>
    <mergeCell ref="O5:Q5"/>
    <mergeCell ref="L6:N6"/>
    <mergeCell ref="A7:A25"/>
    <mergeCell ref="B7:B25"/>
    <mergeCell ref="L23:N23"/>
  </mergeCells>
  <conditionalFormatting sqref="E43:I43">
    <cfRule type="duplicateValues" dxfId="3" priority="1"/>
  </conditionalFormatting>
  <pageMargins left="0.23622047244094491" right="0.23622047244094491" top="0.74803149606299213" bottom="0.74803149606299213" header="0.31496062992125984" footer="0.31496062992125984"/>
  <pageSetup paperSize="14" scale="23"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815ADB-CF12-42B7-9050-7C14B945CC23}">
          <x14:formula1>
            <xm:f>'Lista '!$A$2:$A$8</xm:f>
          </x14:formula1>
          <xm:sqref>O7:O62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234AD-0769-48FE-8BA7-71897CFC5125}">
  <sheetPr>
    <tabColor theme="0"/>
  </sheetPr>
  <dimension ref="A1:I15"/>
  <sheetViews>
    <sheetView zoomScale="170" zoomScaleNormal="170" workbookViewId="0">
      <selection activeCell="C10" sqref="C10"/>
    </sheetView>
  </sheetViews>
  <sheetFormatPr baseColWidth="10" defaultColWidth="11.44140625" defaultRowHeight="13.2"/>
  <cols>
    <col min="1" max="1" width="16" style="10" customWidth="1"/>
    <col min="2" max="2" width="35.88671875" style="10" customWidth="1"/>
    <col min="3" max="3" width="20.109375" style="10" customWidth="1"/>
    <col min="4" max="4" width="16" style="23" customWidth="1"/>
    <col min="5" max="5" width="18.5546875" style="10" customWidth="1"/>
    <col min="6" max="6" width="22.6640625" style="10" customWidth="1"/>
    <col min="7" max="7" width="11.44140625" style="10"/>
    <col min="8" max="8" width="19.44140625" style="10" customWidth="1"/>
    <col min="9" max="9" width="23" style="10" customWidth="1"/>
    <col min="10" max="16384" width="11.44140625" style="10"/>
  </cols>
  <sheetData>
    <row r="1" spans="1:9" ht="36" customHeight="1">
      <c r="A1" s="398" t="s">
        <v>343</v>
      </c>
      <c r="B1" s="399"/>
      <c r="C1" s="399"/>
      <c r="D1" s="399"/>
      <c r="E1" s="399"/>
      <c r="F1" s="400"/>
    </row>
    <row r="2" spans="1:9" ht="37.5" customHeight="1">
      <c r="A2" s="11" t="s">
        <v>324</v>
      </c>
      <c r="B2" s="11" t="s">
        <v>325</v>
      </c>
      <c r="C2" s="12" t="s">
        <v>370</v>
      </c>
      <c r="D2" s="12" t="s">
        <v>326</v>
      </c>
      <c r="E2" s="13" t="s">
        <v>327</v>
      </c>
      <c r="F2" s="13" t="s">
        <v>328</v>
      </c>
    </row>
    <row r="3" spans="1:9" ht="25.5" customHeight="1">
      <c r="A3" s="14" t="s">
        <v>329</v>
      </c>
      <c r="B3" s="24" t="s">
        <v>356</v>
      </c>
      <c r="C3" s="91" t="s">
        <v>373</v>
      </c>
      <c r="D3" s="15">
        <v>20</v>
      </c>
      <c r="E3" s="16" t="e">
        <f>+AVERAGE(PTEP!#REF!)</f>
        <v>#REF!</v>
      </c>
      <c r="F3" s="17" t="e">
        <f t="shared" ref="F3:F12" si="0">+IF(AND(E3&gt;=0,E3&lt;=0.59),"ZONA BAJA",IF(AND(E3&gt;=0.6,E3&lt;=0.79),"ZONA MEDIA","ZONA ALTA"))</f>
        <v>#REF!</v>
      </c>
    </row>
    <row r="4" spans="1:9" ht="25.5" customHeight="1">
      <c r="A4" s="14" t="s">
        <v>330</v>
      </c>
      <c r="B4" s="24" t="s">
        <v>355</v>
      </c>
      <c r="C4" s="91" t="s">
        <v>372</v>
      </c>
      <c r="D4" s="15">
        <v>10</v>
      </c>
      <c r="E4" s="16" t="e">
        <f>+AVERAGE(PTEP!#REF!)</f>
        <v>#REF!</v>
      </c>
      <c r="F4" s="17" t="e">
        <f t="shared" si="0"/>
        <v>#REF!</v>
      </c>
    </row>
    <row r="5" spans="1:9" ht="25.5" customHeight="1">
      <c r="A5" s="14" t="s">
        <v>331</v>
      </c>
      <c r="B5" s="24" t="s">
        <v>354</v>
      </c>
      <c r="C5" s="91" t="s">
        <v>372</v>
      </c>
      <c r="D5" s="15">
        <v>6</v>
      </c>
      <c r="E5" s="16" t="e">
        <f>+AVERAGE(PTEP!#REF!)</f>
        <v>#REF!</v>
      </c>
      <c r="F5" s="17" t="e">
        <f t="shared" si="0"/>
        <v>#REF!</v>
      </c>
      <c r="H5" s="9" t="s">
        <v>332</v>
      </c>
      <c r="I5" s="18" t="s">
        <v>333</v>
      </c>
    </row>
    <row r="6" spans="1:9" ht="25.5" customHeight="1">
      <c r="A6" s="8" t="s">
        <v>334</v>
      </c>
      <c r="B6" s="24" t="s">
        <v>353</v>
      </c>
      <c r="C6" s="91" t="s">
        <v>371</v>
      </c>
      <c r="D6" s="19">
        <v>2</v>
      </c>
      <c r="E6" s="16" t="e">
        <f>+AVERAGE(PTEP!#REF!)</f>
        <v>#REF!</v>
      </c>
      <c r="F6" s="17" t="e">
        <f t="shared" si="0"/>
        <v>#REF!</v>
      </c>
      <c r="H6" s="9" t="s">
        <v>335</v>
      </c>
      <c r="I6" s="20" t="s">
        <v>336</v>
      </c>
    </row>
    <row r="7" spans="1:9" ht="25.5" customHeight="1">
      <c r="A7" s="8" t="s">
        <v>337</v>
      </c>
      <c r="B7" s="92" t="s">
        <v>352</v>
      </c>
      <c r="C7" s="91" t="s">
        <v>374</v>
      </c>
      <c r="D7" s="19">
        <v>4</v>
      </c>
      <c r="E7" s="16" t="e">
        <f>+AVERAGE(PTEP!#REF!)</f>
        <v>#REF!</v>
      </c>
      <c r="F7" s="17" t="e">
        <f t="shared" si="0"/>
        <v>#REF!</v>
      </c>
      <c r="H7" s="9" t="s">
        <v>338</v>
      </c>
      <c r="I7" s="21" t="s">
        <v>339</v>
      </c>
    </row>
    <row r="8" spans="1:9" ht="25.5" customHeight="1">
      <c r="A8" s="8" t="s">
        <v>344</v>
      </c>
      <c r="B8" s="92" t="s">
        <v>351</v>
      </c>
      <c r="C8" s="91" t="s">
        <v>374</v>
      </c>
      <c r="D8" s="19">
        <v>3</v>
      </c>
      <c r="E8" s="16" t="e">
        <f>+AVERAGE(PTEP!#REF!)</f>
        <v>#REF!</v>
      </c>
      <c r="F8" s="17" t="e">
        <f t="shared" si="0"/>
        <v>#REF!</v>
      </c>
      <c r="H8" s="23"/>
      <c r="I8" s="23"/>
    </row>
    <row r="9" spans="1:9" ht="25.5" customHeight="1">
      <c r="A9" s="8" t="s">
        <v>345</v>
      </c>
      <c r="B9" s="92" t="s">
        <v>350</v>
      </c>
      <c r="C9" s="91" t="s">
        <v>373</v>
      </c>
      <c r="D9" s="19">
        <v>8</v>
      </c>
      <c r="E9" s="16" t="e">
        <f>+AVERAGE(PTEP!#REF!)</f>
        <v>#REF!</v>
      </c>
      <c r="F9" s="17" t="e">
        <f t="shared" si="0"/>
        <v>#REF!</v>
      </c>
      <c r="H9" s="23"/>
      <c r="I9" s="23"/>
    </row>
    <row r="10" spans="1:9" ht="25.5" customHeight="1">
      <c r="A10" s="8" t="s">
        <v>346</v>
      </c>
      <c r="B10" s="24" t="s">
        <v>349</v>
      </c>
      <c r="C10" s="91" t="s">
        <v>371</v>
      </c>
      <c r="D10" s="19">
        <v>6</v>
      </c>
      <c r="E10" s="16" t="e">
        <f>+AVERAGE(PTEP!#REF!)</f>
        <v>#REF!</v>
      </c>
      <c r="F10" s="17" t="e">
        <f t="shared" si="0"/>
        <v>#REF!</v>
      </c>
      <c r="H10" s="23"/>
      <c r="I10" s="23"/>
    </row>
    <row r="11" spans="1:9" ht="25.5" customHeight="1">
      <c r="A11" s="8" t="s">
        <v>347</v>
      </c>
      <c r="B11" s="92" t="s">
        <v>348</v>
      </c>
      <c r="C11" s="91" t="s">
        <v>372</v>
      </c>
      <c r="D11" s="19">
        <v>3</v>
      </c>
      <c r="E11" s="16" t="e">
        <f>+AVERAGE(PTEP!#REF!)</f>
        <v>#REF!</v>
      </c>
      <c r="F11" s="17" t="e">
        <f t="shared" si="0"/>
        <v>#REF!</v>
      </c>
    </row>
    <row r="12" spans="1:9" ht="25.5" customHeight="1">
      <c r="A12" s="350" t="s">
        <v>341</v>
      </c>
      <c r="B12" s="350"/>
      <c r="C12" s="13"/>
      <c r="D12" s="13">
        <f>SUM(D3:D11)</f>
        <v>62</v>
      </c>
      <c r="E12" s="22" t="e">
        <f>+AVERAGE(E3:E11)</f>
        <v>#REF!</v>
      </c>
      <c r="F12" s="17" t="e">
        <f t="shared" si="0"/>
        <v>#REF!</v>
      </c>
    </row>
    <row r="13" spans="1:9" ht="7.5" customHeight="1"/>
    <row r="14" spans="1:9" ht="42.75" customHeight="1">
      <c r="A14" s="401" t="s">
        <v>342</v>
      </c>
      <c r="B14" s="401"/>
      <c r="C14" s="401"/>
      <c r="D14" s="401"/>
      <c r="E14" s="401"/>
      <c r="F14" s="401"/>
      <c r="G14" s="401"/>
      <c r="H14" s="401"/>
      <c r="I14" s="401"/>
    </row>
    <row r="15" spans="1:9" ht="20.25" customHeight="1"/>
  </sheetData>
  <autoFilter ref="A2:F12" xr:uid="{A8F234AD-0769-48FE-8BA7-71897CFC5125}"/>
  <mergeCells count="3">
    <mergeCell ref="A1:F1"/>
    <mergeCell ref="A12:B12"/>
    <mergeCell ref="A14:I14"/>
  </mergeCells>
  <conditionalFormatting sqref="F3:F12">
    <cfRule type="containsText" dxfId="2" priority="1" operator="containsText" text="ZONA ALTA">
      <formula>NOT(ISERROR(SEARCH("ZONA ALTA",F3)))</formula>
    </cfRule>
    <cfRule type="containsText" dxfId="1" priority="2" operator="containsText" text="ZONA MEDIA">
      <formula>NOT(ISERROR(SEARCH("ZONA MEDIA",F3)))</formula>
    </cfRule>
    <cfRule type="containsText" dxfId="0" priority="3" operator="containsText" text="ZONA BAJA">
      <formula>NOT(ISERROR(SEARCH("ZONA BAJA",F3)))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vt:lpstr>
      <vt:lpstr>Desagregado</vt:lpstr>
      <vt:lpstr>PTEP</vt:lpstr>
      <vt:lpstr>RESUMEN </vt:lpstr>
      <vt:lpstr>Lista </vt:lpstr>
      <vt:lpstr>ResumenPorcentajes</vt:lpstr>
      <vt:lpstr>Distribución</vt:lpstr>
      <vt:lpstr>PTEP!Títulos_a_imprimir</vt:lpstr>
      <vt:lpstr>ResumenPorcentajes!Títulos_a_imprimir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karol ximena Torres Correa</cp:lastModifiedBy>
  <cp:lastPrinted>2023-05-10T15:21:05Z</cp:lastPrinted>
  <dcterms:created xsi:type="dcterms:W3CDTF">2023-01-04T19:24:56Z</dcterms:created>
  <dcterms:modified xsi:type="dcterms:W3CDTF">2024-09-11T21:31:28Z</dcterms:modified>
</cp:coreProperties>
</file>