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hidePivotFieldList="1"/>
  <mc:AlternateContent xmlns:mc="http://schemas.openxmlformats.org/markup-compatibility/2006">
    <mc:Choice Requires="x15">
      <x15ac:absPath xmlns:x15ac="http://schemas.microsoft.com/office/spreadsheetml/2010/11/ac" url="C:\Users\marcela.reyes\Documents\ARCHIVOS SECRETARIA DE AMBIENTE\TRANSPARENCIA (nuevo)\Control\Reportes\Plan anual auditoria\Plan y programa\2018\"/>
    </mc:Choice>
  </mc:AlternateContent>
  <xr:revisionPtr revIDLastSave="0" documentId="8_{75233866-6E63-4363-9F28-D41D55F2A87A}" xr6:coauthVersionLast="45" xr6:coauthVersionMax="45" xr10:uidLastSave="{00000000-0000-0000-0000-000000000000}"/>
  <bookViews>
    <workbookView showHorizontalScroll="0" showVerticalScroll="0" showSheetTabs="0" xWindow="-120" yWindow="-120" windowWidth="24240" windowHeight="13140" xr2:uid="{00000000-000D-0000-FFFF-FFFF00000000}"/>
  </bookViews>
  <sheets>
    <sheet name="Plan de Acción" sheetId="1" r:id="rId1"/>
    <sheet name="Hoja1" sheetId="6" r:id="rId2"/>
    <sheet name="Matriz enlaces" sheetId="4" state="hidden" r:id="rId3"/>
    <sheet name="Resumen" sheetId="5" state="hidden" r:id="rId4"/>
  </sheets>
  <definedNames>
    <definedName name="_xlnm._FilterDatabase" localSheetId="0" hidden="1">'Plan de Acción'!$A$1:$AH$195</definedName>
    <definedName name="_xlnm.Print_Area" localSheetId="2">'Matriz enlaces'!$A$1:$BE$41</definedName>
    <definedName name="_xlnm.Print_Area" localSheetId="0">'Plan de Acción'!$A$1:$AH$205</definedName>
    <definedName name="_xlnm.Print_Area" localSheetId="3">Resumen!$B$2:$I$39</definedName>
    <definedName name="_xlnm.Print_Titles" localSheetId="0">'Plan de Acción'!$6:$7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45" i="1" l="1"/>
  <c r="S111" i="1"/>
  <c r="T117" i="1"/>
  <c r="U117" i="1"/>
  <c r="T118" i="1" s="1"/>
  <c r="V117" i="1"/>
  <c r="W117" i="1"/>
  <c r="X117" i="1"/>
  <c r="Y117" i="1"/>
  <c r="Z117" i="1"/>
  <c r="AA117" i="1"/>
  <c r="AB117" i="1"/>
  <c r="AC117" i="1"/>
  <c r="AC198" i="1" s="1"/>
  <c r="AD117" i="1"/>
  <c r="AE117" i="1"/>
  <c r="Z193" i="1"/>
  <c r="AA193" i="1"/>
  <c r="AB193" i="1"/>
  <c r="AC193" i="1"/>
  <c r="AD193" i="1"/>
  <c r="AC194" i="1" s="1"/>
  <c r="AE193" i="1"/>
  <c r="D7" i="6"/>
  <c r="E5" i="6"/>
  <c r="E4" i="6"/>
  <c r="E3" i="6"/>
  <c r="E2" i="6"/>
  <c r="E7" i="6" s="1"/>
  <c r="E6" i="6"/>
  <c r="A3" i="6"/>
  <c r="A4" i="6" s="1"/>
  <c r="A5" i="6" s="1"/>
  <c r="A6" i="6" s="1"/>
  <c r="M63" i="1"/>
  <c r="N63" i="1"/>
  <c r="O63" i="1"/>
  <c r="P63" i="1"/>
  <c r="Q63" i="1"/>
  <c r="R63" i="1"/>
  <c r="P64" i="1" s="1"/>
  <c r="Y193" i="1"/>
  <c r="X193" i="1"/>
  <c r="W193" i="1"/>
  <c r="W194" i="1" s="1"/>
  <c r="V193" i="1"/>
  <c r="U193" i="1"/>
  <c r="T193" i="1"/>
  <c r="R193" i="1"/>
  <c r="Q193" i="1"/>
  <c r="P194" i="1" s="1"/>
  <c r="P193" i="1"/>
  <c r="O193" i="1"/>
  <c r="N193" i="1"/>
  <c r="M193" i="1"/>
  <c r="M194" i="1" s="1"/>
  <c r="L193" i="1"/>
  <c r="K193" i="1"/>
  <c r="J193" i="1"/>
  <c r="I193" i="1"/>
  <c r="H193" i="1"/>
  <c r="G193" i="1"/>
  <c r="H186" i="1"/>
  <c r="I186" i="1"/>
  <c r="G187" i="1" s="1"/>
  <c r="J186" i="1"/>
  <c r="K186" i="1"/>
  <c r="L186" i="1"/>
  <c r="M186" i="1"/>
  <c r="N186" i="1"/>
  <c r="O186" i="1"/>
  <c r="P186" i="1"/>
  <c r="Q186" i="1"/>
  <c r="R186" i="1"/>
  <c r="T186" i="1"/>
  <c r="U186" i="1"/>
  <c r="V186" i="1"/>
  <c r="W186" i="1"/>
  <c r="X186" i="1"/>
  <c r="Y186" i="1"/>
  <c r="Z186" i="1"/>
  <c r="Z187" i="1" s="1"/>
  <c r="AA186" i="1"/>
  <c r="AB186" i="1"/>
  <c r="AC186" i="1"/>
  <c r="AD186" i="1"/>
  <c r="AE186" i="1"/>
  <c r="G186" i="1"/>
  <c r="U180" i="1"/>
  <c r="V180" i="1"/>
  <c r="T181" i="1" s="1"/>
  <c r="W180" i="1"/>
  <c r="X180" i="1"/>
  <c r="Y180" i="1"/>
  <c r="Z180" i="1"/>
  <c r="AA180" i="1"/>
  <c r="AB180" i="1"/>
  <c r="AC180" i="1"/>
  <c r="AD180" i="1"/>
  <c r="AE180" i="1"/>
  <c r="T180" i="1"/>
  <c r="H180" i="1"/>
  <c r="I180" i="1"/>
  <c r="J180" i="1"/>
  <c r="K180" i="1"/>
  <c r="L180" i="1"/>
  <c r="M180" i="1"/>
  <c r="N180" i="1"/>
  <c r="O180" i="1"/>
  <c r="P180" i="1"/>
  <c r="Q180" i="1"/>
  <c r="R180" i="1"/>
  <c r="G180" i="1"/>
  <c r="AF158" i="1"/>
  <c r="AF159" i="1"/>
  <c r="AG159" i="1" s="1"/>
  <c r="AF160" i="1"/>
  <c r="AF161" i="1"/>
  <c r="AF162" i="1"/>
  <c r="AF163" i="1"/>
  <c r="AF164" i="1"/>
  <c r="AF165" i="1"/>
  <c r="AF166" i="1"/>
  <c r="AF167" i="1"/>
  <c r="L168" i="1"/>
  <c r="K168" i="1"/>
  <c r="J168" i="1"/>
  <c r="I168" i="1"/>
  <c r="H168" i="1"/>
  <c r="G168" i="1"/>
  <c r="AE168" i="1"/>
  <c r="AD168" i="1"/>
  <c r="AC168" i="1"/>
  <c r="AB168" i="1"/>
  <c r="AA168" i="1"/>
  <c r="Z168" i="1"/>
  <c r="Y168" i="1"/>
  <c r="X168" i="1"/>
  <c r="W168" i="1"/>
  <c r="V168" i="1"/>
  <c r="U168" i="1"/>
  <c r="T168" i="1"/>
  <c r="N168" i="1"/>
  <c r="O168" i="1"/>
  <c r="P168" i="1"/>
  <c r="Q168" i="1"/>
  <c r="R168" i="1"/>
  <c r="M168" i="1"/>
  <c r="AE153" i="1"/>
  <c r="AD153" i="1"/>
  <c r="AC153" i="1"/>
  <c r="AB153" i="1"/>
  <c r="Z154" i="1" s="1"/>
  <c r="AA153" i="1"/>
  <c r="Z153" i="1"/>
  <c r="Y153" i="1"/>
  <c r="X153" i="1"/>
  <c r="W153" i="1"/>
  <c r="V153" i="1"/>
  <c r="U153" i="1"/>
  <c r="T153" i="1"/>
  <c r="T154" i="1" s="1"/>
  <c r="R153" i="1"/>
  <c r="Q153" i="1"/>
  <c r="P153" i="1"/>
  <c r="O153" i="1"/>
  <c r="M154" i="1" s="1"/>
  <c r="N153" i="1"/>
  <c r="M153" i="1"/>
  <c r="L153" i="1"/>
  <c r="K153" i="1"/>
  <c r="J154" i="1" s="1"/>
  <c r="J153" i="1"/>
  <c r="I153" i="1"/>
  <c r="H153" i="1"/>
  <c r="G153" i="1"/>
  <c r="AE135" i="1"/>
  <c r="AD135" i="1"/>
  <c r="AC135" i="1"/>
  <c r="AB135" i="1"/>
  <c r="AA135" i="1"/>
  <c r="Z135" i="1"/>
  <c r="Y135" i="1"/>
  <c r="X135" i="1"/>
  <c r="W135" i="1"/>
  <c r="V135" i="1"/>
  <c r="U135" i="1"/>
  <c r="T135" i="1"/>
  <c r="R135" i="1"/>
  <c r="Q135" i="1"/>
  <c r="P135" i="1"/>
  <c r="O135" i="1"/>
  <c r="N135" i="1"/>
  <c r="M135" i="1"/>
  <c r="L135" i="1"/>
  <c r="K135" i="1"/>
  <c r="J135" i="1"/>
  <c r="I135" i="1"/>
  <c r="H135" i="1"/>
  <c r="G135" i="1"/>
  <c r="R117" i="1"/>
  <c r="Q117" i="1"/>
  <c r="P117" i="1"/>
  <c r="O117" i="1"/>
  <c r="N117" i="1"/>
  <c r="M117" i="1"/>
  <c r="L117" i="1"/>
  <c r="K117" i="1"/>
  <c r="J117" i="1"/>
  <c r="I117" i="1"/>
  <c r="H117" i="1"/>
  <c r="G117" i="1"/>
  <c r="AE99" i="1"/>
  <c r="AD99" i="1"/>
  <c r="AC99" i="1"/>
  <c r="AB99" i="1"/>
  <c r="AA99" i="1"/>
  <c r="Z99" i="1"/>
  <c r="Y99" i="1"/>
  <c r="X99" i="1"/>
  <c r="W100" i="1" s="1"/>
  <c r="W99" i="1"/>
  <c r="V99" i="1"/>
  <c r="U99" i="1"/>
  <c r="T99" i="1"/>
  <c r="R99" i="1"/>
  <c r="Q99" i="1"/>
  <c r="P99" i="1"/>
  <c r="O99" i="1"/>
  <c r="N99" i="1"/>
  <c r="M99" i="1"/>
  <c r="L99" i="1"/>
  <c r="K99" i="1"/>
  <c r="J99" i="1"/>
  <c r="I99" i="1"/>
  <c r="H99" i="1"/>
  <c r="G99" i="1"/>
  <c r="AE81" i="1"/>
  <c r="AD81" i="1"/>
  <c r="AC81" i="1"/>
  <c r="AB81" i="1"/>
  <c r="Z82" i="1" s="1"/>
  <c r="AA81" i="1"/>
  <c r="Z81" i="1"/>
  <c r="Y81" i="1"/>
  <c r="X81" i="1"/>
  <c r="W81" i="1"/>
  <c r="V81" i="1"/>
  <c r="U81" i="1"/>
  <c r="T81" i="1"/>
  <c r="R81" i="1"/>
  <c r="Q81" i="1"/>
  <c r="P81" i="1"/>
  <c r="O81" i="1"/>
  <c r="N81" i="1"/>
  <c r="M81" i="1"/>
  <c r="L81" i="1"/>
  <c r="K81" i="1"/>
  <c r="J81" i="1"/>
  <c r="I81" i="1"/>
  <c r="H81" i="1"/>
  <c r="G81" i="1"/>
  <c r="G82" i="1" s="1"/>
  <c r="AE63" i="1"/>
  <c r="AD63" i="1"/>
  <c r="AC63" i="1"/>
  <c r="AB63" i="1"/>
  <c r="AA63" i="1"/>
  <c r="Z63" i="1"/>
  <c r="Y63" i="1"/>
  <c r="X63" i="1"/>
  <c r="X198" i="1" s="1"/>
  <c r="W63" i="1"/>
  <c r="V63" i="1"/>
  <c r="U63" i="1"/>
  <c r="T63" i="1"/>
  <c r="H63" i="1"/>
  <c r="I63" i="1"/>
  <c r="J63" i="1"/>
  <c r="J64" i="1" s="1"/>
  <c r="K63" i="1"/>
  <c r="L63" i="1"/>
  <c r="G63" i="1"/>
  <c r="U24" i="1"/>
  <c r="V24" i="1"/>
  <c r="W24" i="1"/>
  <c r="X24" i="1"/>
  <c r="Y24" i="1"/>
  <c r="Z24" i="1"/>
  <c r="Z25" i="1" s="1"/>
  <c r="AA24" i="1"/>
  <c r="AB24" i="1"/>
  <c r="AC24" i="1"/>
  <c r="AD24" i="1"/>
  <c r="AE24" i="1"/>
  <c r="T24" i="1"/>
  <c r="H24" i="1"/>
  <c r="I24" i="1"/>
  <c r="I198" i="1" s="1"/>
  <c r="J24" i="1"/>
  <c r="J25" i="1" s="1"/>
  <c r="K24" i="1"/>
  <c r="L24" i="1"/>
  <c r="M24" i="1"/>
  <c r="N24" i="1"/>
  <c r="O24" i="1"/>
  <c r="P24" i="1"/>
  <c r="Q24" i="1"/>
  <c r="P25" i="1" s="1"/>
  <c r="R24" i="1"/>
  <c r="G24" i="1"/>
  <c r="AF44" i="1"/>
  <c r="AE45" i="1"/>
  <c r="AC46" i="1" s="1"/>
  <c r="AD45" i="1"/>
  <c r="AC45" i="1"/>
  <c r="AA45" i="1"/>
  <c r="Z45" i="1"/>
  <c r="Y45" i="1"/>
  <c r="X45" i="1"/>
  <c r="W45" i="1"/>
  <c r="V45" i="1"/>
  <c r="U45" i="1"/>
  <c r="T45" i="1"/>
  <c r="J45" i="1"/>
  <c r="K45" i="1"/>
  <c r="J46" i="1" s="1"/>
  <c r="L45" i="1"/>
  <c r="M45" i="1"/>
  <c r="N45" i="1"/>
  <c r="O45" i="1"/>
  <c r="P45" i="1"/>
  <c r="Q45" i="1"/>
  <c r="R45" i="1"/>
  <c r="H45" i="1"/>
  <c r="H198" i="1" s="1"/>
  <c r="I45" i="1"/>
  <c r="G45" i="1"/>
  <c r="G154" i="1"/>
  <c r="P154" i="1"/>
  <c r="J187" i="1"/>
  <c r="W187" i="1"/>
  <c r="G181" i="1"/>
  <c r="Z194" i="1"/>
  <c r="J198" i="1"/>
  <c r="Z118" i="1"/>
  <c r="G136" i="1"/>
  <c r="P136" i="1"/>
  <c r="S21" i="1"/>
  <c r="AF21" i="1"/>
  <c r="AF111" i="1"/>
  <c r="AG111" i="1" s="1"/>
  <c r="S160" i="1"/>
  <c r="AG160" i="1" s="1"/>
  <c r="S23" i="1"/>
  <c r="AF23" i="1"/>
  <c r="A10" i="1"/>
  <c r="A11" i="1" s="1"/>
  <c r="A12" i="1" s="1"/>
  <c r="A13" i="1" s="1"/>
  <c r="A14" i="1" s="1"/>
  <c r="A15" i="1" s="1"/>
  <c r="A16" i="1" s="1"/>
  <c r="A17" i="1" s="1"/>
  <c r="A18" i="1" s="1"/>
  <c r="A19" i="1" s="1"/>
  <c r="A20" i="1" s="1"/>
  <c r="A21" i="1" s="1"/>
  <c r="A22" i="1" s="1"/>
  <c r="A23" i="1" s="1"/>
  <c r="A28" i="1" s="1"/>
  <c r="A29" i="1" s="1"/>
  <c r="A30" i="1" s="1"/>
  <c r="A31" i="1" s="1"/>
  <c r="A32" i="1" s="1"/>
  <c r="A33" i="1" s="1"/>
  <c r="A34" i="1" s="1"/>
  <c r="A35" i="1" s="1"/>
  <c r="A36" i="1" s="1"/>
  <c r="A37" i="1" s="1"/>
  <c r="A38" i="1" s="1"/>
  <c r="A39" i="1" s="1"/>
  <c r="A40" i="1" s="1"/>
  <c r="A41" i="1" s="1"/>
  <c r="A42" i="1" s="1"/>
  <c r="A43" i="1" s="1"/>
  <c r="A44" i="1" s="1"/>
  <c r="A49" i="1" s="1"/>
  <c r="A50" i="1" s="1"/>
  <c r="A51" i="1" s="1"/>
  <c r="A52" i="1" s="1"/>
  <c r="A53" i="1" s="1"/>
  <c r="A54" i="1" s="1"/>
  <c r="A55" i="1" s="1"/>
  <c r="A56" i="1" s="1"/>
  <c r="A57" i="1" s="1"/>
  <c r="A58" i="1" s="1"/>
  <c r="A59" i="1" s="1"/>
  <c r="A60" i="1" s="1"/>
  <c r="A61" i="1" s="1"/>
  <c r="A62" i="1" s="1"/>
  <c r="A67" i="1" s="1"/>
  <c r="A68" i="1" s="1"/>
  <c r="A69" i="1" s="1"/>
  <c r="A70" i="1" s="1"/>
  <c r="A71" i="1" s="1"/>
  <c r="A72" i="1" s="1"/>
  <c r="A73" i="1" s="1"/>
  <c r="A74" i="1" s="1"/>
  <c r="A75" i="1" s="1"/>
  <c r="A76" i="1" s="1"/>
  <c r="A77" i="1" s="1"/>
  <c r="A78" i="1" s="1"/>
  <c r="A79" i="1" s="1"/>
  <c r="A80" i="1" s="1"/>
  <c r="A85" i="1" s="1"/>
  <c r="A86" i="1" s="1"/>
  <c r="A87" i="1" s="1"/>
  <c r="A88" i="1" s="1"/>
  <c r="A89" i="1" s="1"/>
  <c r="A90" i="1" s="1"/>
  <c r="A91" i="1" s="1"/>
  <c r="A92" i="1" s="1"/>
  <c r="A93" i="1" s="1"/>
  <c r="A94" i="1" s="1"/>
  <c r="A95" i="1" s="1"/>
  <c r="A96" i="1" s="1"/>
  <c r="A97" i="1" s="1"/>
  <c r="A98" i="1" s="1"/>
  <c r="A103" i="1" s="1"/>
  <c r="A104" i="1" s="1"/>
  <c r="A105" i="1" s="1"/>
  <c r="A106" i="1" s="1"/>
  <c r="A107" i="1" s="1"/>
  <c r="A108" i="1" s="1"/>
  <c r="A109" i="1" s="1"/>
  <c r="A110" i="1" s="1"/>
  <c r="A111" i="1" s="1"/>
  <c r="A112" i="1" s="1"/>
  <c r="A113" i="1" s="1"/>
  <c r="A114" i="1" s="1"/>
  <c r="A115" i="1" s="1"/>
  <c r="A116" i="1" s="1"/>
  <c r="A121" i="1" s="1"/>
  <c r="A122" i="1" s="1"/>
  <c r="A123" i="1" s="1"/>
  <c r="A124" i="1" s="1"/>
  <c r="A125" i="1" s="1"/>
  <c r="A126" i="1" s="1"/>
  <c r="A127" i="1" s="1"/>
  <c r="A128" i="1" s="1"/>
  <c r="A129" i="1" s="1"/>
  <c r="A130" i="1" s="1"/>
  <c r="A131" i="1" s="1"/>
  <c r="A132" i="1" s="1"/>
  <c r="A133" i="1" s="1"/>
  <c r="A134" i="1" s="1"/>
  <c r="A139" i="1" s="1"/>
  <c r="A140" i="1" s="1"/>
  <c r="A141" i="1" s="1"/>
  <c r="A142" i="1" s="1"/>
  <c r="A143" i="1" s="1"/>
  <c r="A144" i="1" s="1"/>
  <c r="A145" i="1" s="1"/>
  <c r="A146" i="1" s="1"/>
  <c r="A147" i="1" s="1"/>
  <c r="A148" i="1" s="1"/>
  <c r="A149" i="1" s="1"/>
  <c r="A150" i="1" s="1"/>
  <c r="A151" i="1" s="1"/>
  <c r="A152" i="1" s="1"/>
  <c r="A157" i="1" s="1"/>
  <c r="A158" i="1" s="1"/>
  <c r="A159" i="1" s="1"/>
  <c r="A160" i="1" s="1"/>
  <c r="A161" i="1" s="1"/>
  <c r="A162" i="1" s="1"/>
  <c r="A163" i="1" s="1"/>
  <c r="A164" i="1" s="1"/>
  <c r="A165" i="1" s="1"/>
  <c r="A166" i="1" s="1"/>
  <c r="A167" i="1" s="1"/>
  <c r="A172" i="1" s="1"/>
  <c r="A173" i="1" s="1"/>
  <c r="A174" i="1" s="1"/>
  <c r="A175" i="1" s="1"/>
  <c r="A176" i="1" s="1"/>
  <c r="A177" i="1" s="1"/>
  <c r="A178" i="1" s="1"/>
  <c r="A179" i="1" s="1"/>
  <c r="AF110" i="1"/>
  <c r="S110" i="1"/>
  <c r="S167" i="1"/>
  <c r="S166" i="1"/>
  <c r="AG166" i="1" s="1"/>
  <c r="S165" i="1"/>
  <c r="AG165" i="1" s="1"/>
  <c r="S164" i="1"/>
  <c r="AG164" i="1" s="1"/>
  <c r="S163" i="1"/>
  <c r="S162" i="1"/>
  <c r="AG162" i="1" s="1"/>
  <c r="S161" i="1"/>
  <c r="AG161" i="1" s="1"/>
  <c r="S159" i="1"/>
  <c r="S158" i="1"/>
  <c r="AG158" i="1" s="1"/>
  <c r="AF157" i="1"/>
  <c r="S157" i="1"/>
  <c r="AG157" i="1" s="1"/>
  <c r="AF151" i="1"/>
  <c r="AF152" i="1"/>
  <c r="AF191" i="1"/>
  <c r="S191" i="1"/>
  <c r="AF185" i="1"/>
  <c r="AF184" i="1"/>
  <c r="AF177" i="1"/>
  <c r="AF178" i="1"/>
  <c r="AF106" i="1"/>
  <c r="AF109" i="1"/>
  <c r="AF112" i="1"/>
  <c r="AF113" i="1"/>
  <c r="AF114" i="1"/>
  <c r="AF186" i="1"/>
  <c r="S106" i="1"/>
  <c r="AG106" i="1" s="1"/>
  <c r="S44" i="1"/>
  <c r="AG44" i="1" s="1"/>
  <c r="S178" i="1"/>
  <c r="AG178" i="1"/>
  <c r="S177" i="1"/>
  <c r="AG177" i="1" s="1"/>
  <c r="S11" i="1"/>
  <c r="AF11" i="1"/>
  <c r="S184" i="1"/>
  <c r="AG184" i="1" s="1"/>
  <c r="S113" i="1"/>
  <c r="S109" i="1"/>
  <c r="S112" i="1"/>
  <c r="S108" i="1"/>
  <c r="S107" i="1"/>
  <c r="S185" i="1"/>
  <c r="AG185" i="1" s="1"/>
  <c r="AF115" i="1"/>
  <c r="AF108" i="1"/>
  <c r="AF107" i="1"/>
  <c r="AG108" i="1"/>
  <c r="S115" i="1"/>
  <c r="AG115" i="1" s="1"/>
  <c r="AF29" i="1"/>
  <c r="AF28" i="1"/>
  <c r="AF43" i="1"/>
  <c r="AF42" i="1"/>
  <c r="AF41" i="1"/>
  <c r="AF40" i="1"/>
  <c r="AF39" i="1"/>
  <c r="AF38" i="1"/>
  <c r="AF37" i="1"/>
  <c r="AF36" i="1"/>
  <c r="AF35" i="1"/>
  <c r="AF34" i="1"/>
  <c r="AF33" i="1"/>
  <c r="AF32" i="1"/>
  <c r="AF31" i="1"/>
  <c r="AF30" i="1"/>
  <c r="AF62" i="1"/>
  <c r="AF61" i="1"/>
  <c r="AF60" i="1"/>
  <c r="AF59" i="1"/>
  <c r="AF58" i="1"/>
  <c r="AF57" i="1"/>
  <c r="AF56" i="1"/>
  <c r="AF55" i="1"/>
  <c r="AF54" i="1"/>
  <c r="AF53" i="1"/>
  <c r="AF52" i="1"/>
  <c r="AF51" i="1"/>
  <c r="AF50" i="1"/>
  <c r="AF49" i="1"/>
  <c r="AF63" i="1" s="1"/>
  <c r="AF80" i="1"/>
  <c r="AF79" i="1"/>
  <c r="AF78" i="1"/>
  <c r="AF77" i="1"/>
  <c r="AF76" i="1"/>
  <c r="AF75" i="1"/>
  <c r="AF74" i="1"/>
  <c r="AF73" i="1"/>
  <c r="AF72" i="1"/>
  <c r="AF71" i="1"/>
  <c r="AF70" i="1"/>
  <c r="AF69" i="1"/>
  <c r="AF68" i="1"/>
  <c r="AF67" i="1"/>
  <c r="AF85" i="1"/>
  <c r="AF98" i="1"/>
  <c r="AF97" i="1"/>
  <c r="AF96" i="1"/>
  <c r="AF95" i="1"/>
  <c r="AF94" i="1"/>
  <c r="AF93" i="1"/>
  <c r="AF92" i="1"/>
  <c r="AF91" i="1"/>
  <c r="AF90" i="1"/>
  <c r="AF89" i="1"/>
  <c r="AF88" i="1"/>
  <c r="AF87" i="1"/>
  <c r="AF86" i="1"/>
  <c r="AF116" i="1"/>
  <c r="AF105" i="1"/>
  <c r="AF104" i="1"/>
  <c r="AF103" i="1"/>
  <c r="AF134" i="1"/>
  <c r="AF133" i="1"/>
  <c r="AF132" i="1"/>
  <c r="AF131" i="1"/>
  <c r="AF130" i="1"/>
  <c r="AF129" i="1"/>
  <c r="AF128" i="1"/>
  <c r="AF127" i="1"/>
  <c r="AG127" i="1" s="1"/>
  <c r="AF126" i="1"/>
  <c r="AF125" i="1"/>
  <c r="AF124" i="1"/>
  <c r="AF123" i="1"/>
  <c r="AF122" i="1"/>
  <c r="AF121" i="1"/>
  <c r="AF150" i="1"/>
  <c r="AF149" i="1"/>
  <c r="AF148" i="1"/>
  <c r="AF147" i="1"/>
  <c r="AF146" i="1"/>
  <c r="AF145" i="1"/>
  <c r="AF144" i="1"/>
  <c r="AF143" i="1"/>
  <c r="AF142" i="1"/>
  <c r="AF141" i="1"/>
  <c r="AF140" i="1"/>
  <c r="AF139" i="1"/>
  <c r="AF173" i="1"/>
  <c r="AF172" i="1"/>
  <c r="AG172" i="1" s="1"/>
  <c r="S116" i="1"/>
  <c r="S114" i="1"/>
  <c r="S105" i="1"/>
  <c r="S104" i="1"/>
  <c r="AG104" i="1" s="1"/>
  <c r="S103" i="1"/>
  <c r="S172" i="1"/>
  <c r="S173" i="1"/>
  <c r="S152" i="1"/>
  <c r="S151" i="1"/>
  <c r="S150" i="1"/>
  <c r="S149" i="1"/>
  <c r="S148" i="1"/>
  <c r="AG148" i="1" s="1"/>
  <c r="S147" i="1"/>
  <c r="S146" i="1"/>
  <c r="AG146" i="1" s="1"/>
  <c r="S145" i="1"/>
  <c r="S144" i="1"/>
  <c r="AG144" i="1" s="1"/>
  <c r="S143" i="1"/>
  <c r="S142" i="1"/>
  <c r="AG142" i="1" s="1"/>
  <c r="S141" i="1"/>
  <c r="S140" i="1"/>
  <c r="AG140" i="1" s="1"/>
  <c r="S139" i="1"/>
  <c r="AG139" i="1" s="1"/>
  <c r="S134" i="1"/>
  <c r="AG134" i="1"/>
  <c r="S133" i="1"/>
  <c r="S132" i="1"/>
  <c r="S131" i="1"/>
  <c r="S130" i="1"/>
  <c r="AG130" i="1" s="1"/>
  <c r="S129" i="1"/>
  <c r="S128" i="1"/>
  <c r="AG128" i="1"/>
  <c r="S127" i="1"/>
  <c r="S126" i="1"/>
  <c r="AG126" i="1" s="1"/>
  <c r="S125" i="1"/>
  <c r="S124" i="1"/>
  <c r="AG124" i="1" s="1"/>
  <c r="S123" i="1"/>
  <c r="S122" i="1"/>
  <c r="AG122" i="1" s="1"/>
  <c r="S121" i="1"/>
  <c r="S98" i="1"/>
  <c r="S97" i="1"/>
  <c r="AG97" i="1" s="1"/>
  <c r="S96" i="1"/>
  <c r="S95" i="1"/>
  <c r="AG95" i="1" s="1"/>
  <c r="S94" i="1"/>
  <c r="S93" i="1"/>
  <c r="AG93" i="1" s="1"/>
  <c r="S92" i="1"/>
  <c r="S91" i="1"/>
  <c r="AG91" i="1" s="1"/>
  <c r="S90" i="1"/>
  <c r="S89" i="1"/>
  <c r="AG89" i="1" s="1"/>
  <c r="S88" i="1"/>
  <c r="S87" i="1"/>
  <c r="AG87" i="1" s="1"/>
  <c r="S86" i="1"/>
  <c r="S85" i="1"/>
  <c r="AG85" i="1" s="1"/>
  <c r="S80" i="1"/>
  <c r="AG80" i="1" s="1"/>
  <c r="S79" i="1"/>
  <c r="AG79" i="1" s="1"/>
  <c r="S78" i="1"/>
  <c r="AG78" i="1"/>
  <c r="S77" i="1"/>
  <c r="AG77" i="1" s="1"/>
  <c r="S76" i="1"/>
  <c r="AG76" i="1" s="1"/>
  <c r="S75" i="1"/>
  <c r="AG75" i="1" s="1"/>
  <c r="S74" i="1"/>
  <c r="AG74" i="1" s="1"/>
  <c r="S73" i="1"/>
  <c r="AG73" i="1" s="1"/>
  <c r="S72" i="1"/>
  <c r="AG72" i="1"/>
  <c r="S71" i="1"/>
  <c r="AG71" i="1" s="1"/>
  <c r="S70" i="1"/>
  <c r="AG70" i="1" s="1"/>
  <c r="S69" i="1"/>
  <c r="AG69" i="1" s="1"/>
  <c r="S68" i="1"/>
  <c r="AG68" i="1" s="1"/>
  <c r="S67" i="1"/>
  <c r="S62" i="1"/>
  <c r="AG62" i="1" s="1"/>
  <c r="S61" i="1"/>
  <c r="S60" i="1"/>
  <c r="AG60" i="1" s="1"/>
  <c r="S59" i="1"/>
  <c r="S58" i="1"/>
  <c r="AG58" i="1" s="1"/>
  <c r="S57" i="1"/>
  <c r="S56" i="1"/>
  <c r="S55" i="1"/>
  <c r="S54" i="1"/>
  <c r="AG54" i="1" s="1"/>
  <c r="S53" i="1"/>
  <c r="S52" i="1"/>
  <c r="AG52" i="1" s="1"/>
  <c r="S51" i="1"/>
  <c r="S50" i="1"/>
  <c r="AG50" i="1" s="1"/>
  <c r="S49" i="1"/>
  <c r="S43" i="1"/>
  <c r="AG43" i="1" s="1"/>
  <c r="S42" i="1"/>
  <c r="S41" i="1"/>
  <c r="AG41" i="1"/>
  <c r="S40" i="1"/>
  <c r="AG40" i="1"/>
  <c r="S39" i="1"/>
  <c r="AG39" i="1" s="1"/>
  <c r="S38" i="1"/>
  <c r="S37" i="1"/>
  <c r="AG37" i="1" s="1"/>
  <c r="S36" i="1"/>
  <c r="S35" i="1"/>
  <c r="S34" i="1"/>
  <c r="S33" i="1"/>
  <c r="AG33" i="1" s="1"/>
  <c r="S32" i="1"/>
  <c r="S31" i="1"/>
  <c r="AG31" i="1" s="1"/>
  <c r="S30" i="1"/>
  <c r="S29" i="1"/>
  <c r="S28" i="1"/>
  <c r="AG28" i="1" s="1"/>
  <c r="AG121" i="1"/>
  <c r="AG67" i="1"/>
  <c r="I30" i="5"/>
  <c r="I29" i="5"/>
  <c r="I27" i="5"/>
  <c r="I26" i="5"/>
  <c r="I24" i="5"/>
  <c r="I22" i="5"/>
  <c r="I20" i="5"/>
  <c r="I18" i="5"/>
  <c r="I16" i="5"/>
  <c r="I14" i="5"/>
  <c r="I13" i="5"/>
  <c r="I10" i="5"/>
  <c r="I8" i="5"/>
  <c r="I5" i="5"/>
  <c r="I3" i="5"/>
  <c r="S22" i="4"/>
  <c r="R22" i="4"/>
  <c r="Q22" i="4"/>
  <c r="P22" i="4"/>
  <c r="O22" i="4"/>
  <c r="N22" i="4"/>
  <c r="M22" i="4"/>
  <c r="L22" i="4"/>
  <c r="K22" i="4"/>
  <c r="J22" i="4"/>
  <c r="I22" i="4"/>
  <c r="H22" i="4"/>
  <c r="G22" i="4"/>
  <c r="F22" i="4"/>
  <c r="E22" i="4"/>
  <c r="D22" i="4"/>
  <c r="AY22" i="4"/>
  <c r="AX22" i="4"/>
  <c r="AW22" i="4"/>
  <c r="AV22" i="4"/>
  <c r="AU22" i="4"/>
  <c r="AT22" i="4"/>
  <c r="AS22" i="4"/>
  <c r="AR22" i="4"/>
  <c r="AQ22" i="4"/>
  <c r="AP22" i="4"/>
  <c r="AO22" i="4"/>
  <c r="AN22" i="4"/>
  <c r="AM22" i="4"/>
  <c r="AL22" i="4"/>
  <c r="AJ22" i="4"/>
  <c r="AI22" i="4"/>
  <c r="AH22" i="4"/>
  <c r="AG22" i="4"/>
  <c r="AF22" i="4"/>
  <c r="AE22" i="4"/>
  <c r="AD22" i="4"/>
  <c r="AC22" i="4"/>
  <c r="AB22" i="4"/>
  <c r="AA22" i="4"/>
  <c r="Z22" i="4"/>
  <c r="Y22" i="4"/>
  <c r="X22" i="4"/>
  <c r="W22" i="4"/>
  <c r="V22" i="4"/>
  <c r="AZ5" i="4"/>
  <c r="AZ6" i="4"/>
  <c r="AZ7" i="4"/>
  <c r="AZ8" i="4"/>
  <c r="AZ9" i="4"/>
  <c r="AZ10" i="4"/>
  <c r="AZ11" i="4"/>
  <c r="AZ12" i="4"/>
  <c r="AZ13" i="4"/>
  <c r="AZ14" i="4"/>
  <c r="AZ15" i="4"/>
  <c r="AZ16" i="4"/>
  <c r="AZ17" i="4"/>
  <c r="BA17" i="4" s="1"/>
  <c r="BB17" i="4" s="1"/>
  <c r="AZ18" i="4"/>
  <c r="AZ19" i="4"/>
  <c r="AZ20" i="4"/>
  <c r="BA20" i="4" s="1"/>
  <c r="BB20" i="4" s="1"/>
  <c r="AZ21" i="4"/>
  <c r="AZ4" i="4"/>
  <c r="BA4" i="4" s="1"/>
  <c r="BB4" i="4" s="1"/>
  <c r="T5" i="4"/>
  <c r="T6" i="4"/>
  <c r="T22" i="4" s="1"/>
  <c r="T7" i="4"/>
  <c r="T8" i="4"/>
  <c r="T9" i="4"/>
  <c r="T10" i="4"/>
  <c r="T11" i="4"/>
  <c r="T12" i="4"/>
  <c r="T13" i="4"/>
  <c r="T14" i="4"/>
  <c r="T15" i="4"/>
  <c r="T16" i="4"/>
  <c r="T17" i="4"/>
  <c r="T18" i="4"/>
  <c r="T19" i="4"/>
  <c r="T20" i="4"/>
  <c r="T21" i="4"/>
  <c r="T4" i="4"/>
  <c r="AK5" i="4"/>
  <c r="AK6" i="4"/>
  <c r="AK7" i="4"/>
  <c r="BA7" i="4" s="1"/>
  <c r="AK8" i="4"/>
  <c r="BA8" i="4" s="1"/>
  <c r="BB8" i="4" s="1"/>
  <c r="AK9" i="4"/>
  <c r="AK10" i="4"/>
  <c r="AK11" i="4"/>
  <c r="BA11" i="4" s="1"/>
  <c r="AK12" i="4"/>
  <c r="BA12" i="4" s="1"/>
  <c r="BB12" i="4" s="1"/>
  <c r="AK13" i="4"/>
  <c r="AK14" i="4"/>
  <c r="AK15" i="4"/>
  <c r="AK16" i="4"/>
  <c r="BA16" i="4" s="1"/>
  <c r="BB16" i="4" s="1"/>
  <c r="AK17" i="4"/>
  <c r="AK18" i="4"/>
  <c r="AK19" i="4"/>
  <c r="BA19" i="4" s="1"/>
  <c r="BB19" i="4" s="1"/>
  <c r="AK20" i="4"/>
  <c r="AK21" i="4"/>
  <c r="AK4" i="4"/>
  <c r="BA15" i="4"/>
  <c r="BB15" i="4" s="1"/>
  <c r="BA6" i="4"/>
  <c r="BA5" i="4"/>
  <c r="BB5" i="4" s="1"/>
  <c r="BA18" i="4"/>
  <c r="BA10" i="4"/>
  <c r="BB10" i="4" s="1"/>
  <c r="BA9" i="4"/>
  <c r="BC27" i="4"/>
  <c r="BC28" i="4"/>
  <c r="BC29" i="4"/>
  <c r="BC30" i="4"/>
  <c r="BC31" i="4"/>
  <c r="BC32" i="4"/>
  <c r="BC33" i="4"/>
  <c r="BC34" i="4"/>
  <c r="BC35" i="4"/>
  <c r="BC36" i="4"/>
  <c r="BC37" i="4"/>
  <c r="BC38" i="4"/>
  <c r="BD38" i="4" s="1"/>
  <c r="BC39" i="4"/>
  <c r="BC40" i="4"/>
  <c r="AN35" i="4"/>
  <c r="AN36" i="4"/>
  <c r="BD36" i="4" s="1"/>
  <c r="BE36" i="4" s="1"/>
  <c r="AN37" i="4"/>
  <c r="AN38" i="4"/>
  <c r="AN39" i="4"/>
  <c r="BD39" i="4" s="1"/>
  <c r="BE39" i="4" s="1"/>
  <c r="AN40" i="4"/>
  <c r="S41" i="4"/>
  <c r="M41" i="4"/>
  <c r="BC26" i="4"/>
  <c r="AN27" i="4"/>
  <c r="BD27" i="4" s="1"/>
  <c r="AN28" i="4"/>
  <c r="BD28" i="4" s="1"/>
  <c r="BE28" i="4" s="1"/>
  <c r="AN29" i="4"/>
  <c r="AN30" i="4"/>
  <c r="BD30" i="4" s="1"/>
  <c r="BE30" i="4" s="1"/>
  <c r="AN31" i="4"/>
  <c r="AN32" i="4"/>
  <c r="AN33" i="4"/>
  <c r="BD33" i="4" s="1"/>
  <c r="BE33" i="4" s="1"/>
  <c r="AN34" i="4"/>
  <c r="BD34" i="4" s="1"/>
  <c r="AN26" i="4"/>
  <c r="AN41" i="4" s="1"/>
  <c r="AF41" i="4"/>
  <c r="U22" i="4"/>
  <c r="X41" i="4"/>
  <c r="AB41" i="4"/>
  <c r="AC41" i="4"/>
  <c r="AE41" i="4"/>
  <c r="AH41" i="4"/>
  <c r="AJ41" i="4"/>
  <c r="AI41" i="4"/>
  <c r="AL41" i="4"/>
  <c r="AD41" i="4"/>
  <c r="Y41" i="4"/>
  <c r="AM41" i="4"/>
  <c r="AK41" i="4"/>
  <c r="Z41" i="4"/>
  <c r="AA41" i="4"/>
  <c r="AG41" i="4"/>
  <c r="AO41" i="4"/>
  <c r="AP41" i="4"/>
  <c r="AQ41" i="4"/>
  <c r="AR41" i="4"/>
  <c r="AS41" i="4"/>
  <c r="AT41" i="4"/>
  <c r="AU41" i="4"/>
  <c r="AV41" i="4"/>
  <c r="AW41" i="4"/>
  <c r="AX41" i="4"/>
  <c r="AY41" i="4"/>
  <c r="AZ41" i="4"/>
  <c r="BA41" i="4"/>
  <c r="BB41" i="4"/>
  <c r="D41" i="4"/>
  <c r="E41" i="4"/>
  <c r="G41" i="4"/>
  <c r="F41" i="4"/>
  <c r="J41" i="4"/>
  <c r="L41" i="4"/>
  <c r="I41" i="4"/>
  <c r="N41" i="4"/>
  <c r="Q41" i="4"/>
  <c r="R41" i="4"/>
  <c r="H41" i="4"/>
  <c r="K41" i="4"/>
  <c r="P41" i="4"/>
  <c r="O41" i="4"/>
  <c r="T41" i="4"/>
  <c r="U41" i="4"/>
  <c r="W41" i="4"/>
  <c r="BD35" i="4"/>
  <c r="BE35" i="4" s="1"/>
  <c r="BD29" i="4"/>
  <c r="BD32" i="4"/>
  <c r="BE32" i="4" s="1"/>
  <c r="BD31" i="4"/>
  <c r="BD40" i="4"/>
  <c r="BE40" i="4" s="1"/>
  <c r="V31" i="4"/>
  <c r="V26" i="4"/>
  <c r="V40" i="4"/>
  <c r="V32" i="4"/>
  <c r="V33" i="4"/>
  <c r="V27" i="4"/>
  <c r="V34" i="4"/>
  <c r="V28" i="4"/>
  <c r="V35" i="4"/>
  <c r="V29" i="4"/>
  <c r="V36" i="4"/>
  <c r="V37" i="4"/>
  <c r="V38" i="4"/>
  <c r="V39" i="4"/>
  <c r="V30" i="4"/>
  <c r="BE29" i="4"/>
  <c r="AF10" i="1"/>
  <c r="AF12" i="1"/>
  <c r="AF13" i="1"/>
  <c r="AF14" i="1"/>
  <c r="AF15" i="1"/>
  <c r="AF16" i="1"/>
  <c r="AF17" i="1"/>
  <c r="AF18" i="1"/>
  <c r="AF19" i="1"/>
  <c r="AF20" i="1"/>
  <c r="AF22" i="1"/>
  <c r="AF174" i="1"/>
  <c r="AG174" i="1" s="1"/>
  <c r="AF175" i="1"/>
  <c r="AF176" i="1"/>
  <c r="AF179" i="1"/>
  <c r="AF190" i="1"/>
  <c r="AF193" i="1" s="1"/>
  <c r="S10" i="1"/>
  <c r="S12" i="1"/>
  <c r="S13" i="1"/>
  <c r="AG13" i="1" s="1"/>
  <c r="S14" i="1"/>
  <c r="S15" i="1"/>
  <c r="S16" i="1"/>
  <c r="AG16" i="1" s="1"/>
  <c r="S17" i="1"/>
  <c r="S18" i="1"/>
  <c r="S19" i="1"/>
  <c r="AG19" i="1" s="1"/>
  <c r="S20" i="1"/>
  <c r="AG20" i="1" s="1"/>
  <c r="S22" i="1"/>
  <c r="S174" i="1"/>
  <c r="S175" i="1"/>
  <c r="S176" i="1"/>
  <c r="S179" i="1"/>
  <c r="AG179" i="1" s="1"/>
  <c r="S190" i="1"/>
  <c r="S193" i="1" s="1"/>
  <c r="AF9" i="1"/>
  <c r="S9" i="1"/>
  <c r="AG17" i="1" l="1"/>
  <c r="BB11" i="4"/>
  <c r="AG56" i="1"/>
  <c r="S135" i="1"/>
  <c r="AG145" i="1"/>
  <c r="AG190" i="1"/>
  <c r="BB9" i="4"/>
  <c r="AG38" i="1"/>
  <c r="M118" i="1"/>
  <c r="BC41" i="4"/>
  <c r="AG131" i="1"/>
  <c r="AG114" i="1"/>
  <c r="AF180" i="1"/>
  <c r="AG180" i="1" s="1"/>
  <c r="V41" i="4"/>
  <c r="BE34" i="4"/>
  <c r="BA21" i="4"/>
  <c r="BB21" i="4" s="1"/>
  <c r="AG123" i="1"/>
  <c r="AG132" i="1"/>
  <c r="AG116" i="1"/>
  <c r="AG110" i="1"/>
  <c r="V198" i="1"/>
  <c r="M64" i="1"/>
  <c r="S186" i="1"/>
  <c r="BB18" i="4"/>
  <c r="BB7" i="4"/>
  <c r="AG149" i="1"/>
  <c r="BD37" i="4"/>
  <c r="BE37" i="4" s="1"/>
  <c r="AG35" i="1"/>
  <c r="AG150" i="1"/>
  <c r="AG133" i="1"/>
  <c r="AC100" i="1"/>
  <c r="AK22" i="4"/>
  <c r="AG36" i="1"/>
  <c r="AG151" i="1"/>
  <c r="BE31" i="4"/>
  <c r="BB6" i="4"/>
  <c r="BB22" i="4" s="1"/>
  <c r="S81" i="1"/>
  <c r="O198" i="1"/>
  <c r="M198" i="1"/>
  <c r="G100" i="1"/>
  <c r="M169" i="1"/>
  <c r="Z169" i="1"/>
  <c r="BA14" i="4"/>
  <c r="BB14" i="4" s="1"/>
  <c r="AG141" i="1"/>
  <c r="AG173" i="1"/>
  <c r="AG125" i="1"/>
  <c r="BE27" i="4"/>
  <c r="BE38" i="4"/>
  <c r="BA13" i="4"/>
  <c r="BB13" i="4" s="1"/>
  <c r="W198" i="1"/>
  <c r="AG18" i="1"/>
  <c r="AG29" i="1"/>
  <c r="AG21" i="1"/>
  <c r="AG30" i="1"/>
  <c r="AG32" i="1"/>
  <c r="W46" i="1"/>
  <c r="W47" i="1" s="1"/>
  <c r="T25" i="1"/>
  <c r="AG11" i="1"/>
  <c r="V200" i="1"/>
  <c r="AG186" i="1"/>
  <c r="AG193" i="1"/>
  <c r="S180" i="1"/>
  <c r="AG14" i="1"/>
  <c r="AG175" i="1"/>
  <c r="AG15" i="1"/>
  <c r="AG10" i="1"/>
  <c r="AG51" i="1"/>
  <c r="AG55" i="1"/>
  <c r="AG59" i="1"/>
  <c r="AG86" i="1"/>
  <c r="AG90" i="1"/>
  <c r="AG94" i="1"/>
  <c r="AG98" i="1"/>
  <c r="AG112" i="1"/>
  <c r="AG23" i="1"/>
  <c r="AC25" i="1"/>
  <c r="T198" i="1"/>
  <c r="AF45" i="1"/>
  <c r="AC195" i="1"/>
  <c r="S24" i="1"/>
  <c r="AG103" i="1"/>
  <c r="AF153" i="1"/>
  <c r="AF135" i="1"/>
  <c r="AG135" i="1" s="1"/>
  <c r="AG129" i="1"/>
  <c r="AF81" i="1"/>
  <c r="AG42" i="1"/>
  <c r="AG163" i="1"/>
  <c r="AG167" i="1"/>
  <c r="G46" i="1"/>
  <c r="AB198" i="1"/>
  <c r="AB200" i="1" s="1"/>
  <c r="T64" i="1"/>
  <c r="T82" i="1"/>
  <c r="T83" i="1" s="1"/>
  <c r="T100" i="1"/>
  <c r="G118" i="1"/>
  <c r="T119" i="1" s="1"/>
  <c r="T136" i="1"/>
  <c r="T137" i="1" s="1"/>
  <c r="T187" i="1"/>
  <c r="AF187" i="1" s="1"/>
  <c r="AC118" i="1"/>
  <c r="W118" i="1"/>
  <c r="S153" i="1"/>
  <c r="AG34" i="1"/>
  <c r="AF24" i="1"/>
  <c r="AG24" i="1" s="1"/>
  <c r="AG176" i="1"/>
  <c r="AG12" i="1"/>
  <c r="AG22" i="1"/>
  <c r="AG49" i="1"/>
  <c r="AG53" i="1"/>
  <c r="AG57" i="1"/>
  <c r="AG61" i="1"/>
  <c r="AG152" i="1"/>
  <c r="AG107" i="1"/>
  <c r="AG113" i="1"/>
  <c r="AG191" i="1"/>
  <c r="W200" i="1"/>
  <c r="P46" i="1"/>
  <c r="AC47" i="1" s="1"/>
  <c r="AD198" i="1"/>
  <c r="AE198" i="1"/>
  <c r="AA198" i="1"/>
  <c r="W25" i="1"/>
  <c r="W26" i="1" s="1"/>
  <c r="L198" i="1"/>
  <c r="W64" i="1"/>
  <c r="J82" i="1"/>
  <c r="R198" i="1"/>
  <c r="W82" i="1"/>
  <c r="J100" i="1"/>
  <c r="M100" i="1"/>
  <c r="P100" i="1"/>
  <c r="AC101" i="1" s="1"/>
  <c r="J118" i="1"/>
  <c r="J136" i="1"/>
  <c r="W137" i="1" s="1"/>
  <c r="W136" i="1"/>
  <c r="W154" i="1"/>
  <c r="P169" i="1"/>
  <c r="T169" i="1"/>
  <c r="AC169" i="1"/>
  <c r="P181" i="1"/>
  <c r="AC182" i="1" s="1"/>
  <c r="M181" i="1"/>
  <c r="J181" i="1"/>
  <c r="AC181" i="1"/>
  <c r="Z181" i="1"/>
  <c r="AF181" i="1" s="1"/>
  <c r="W181" i="1"/>
  <c r="M187" i="1"/>
  <c r="G194" i="1"/>
  <c r="T194" i="1"/>
  <c r="T195" i="1" s="1"/>
  <c r="AC26" i="1"/>
  <c r="AZ22" i="4"/>
  <c r="AF117" i="1"/>
  <c r="AG9" i="1"/>
  <c r="BD26" i="4"/>
  <c r="S45" i="1"/>
  <c r="AG88" i="1"/>
  <c r="AG92" i="1"/>
  <c r="AG96" i="1"/>
  <c r="AG105" i="1"/>
  <c r="AG109" i="1"/>
  <c r="Z155" i="1"/>
  <c r="S63" i="1"/>
  <c r="AG63" i="1" s="1"/>
  <c r="S99" i="1"/>
  <c r="AG143" i="1"/>
  <c r="AG147" i="1"/>
  <c r="AF99" i="1"/>
  <c r="Z195" i="1"/>
  <c r="M46" i="1"/>
  <c r="P198" i="1"/>
  <c r="T155" i="1"/>
  <c r="K198" i="1"/>
  <c r="X200" i="1" s="1"/>
  <c r="T46" i="1"/>
  <c r="U198" i="1"/>
  <c r="Y198" i="1"/>
  <c r="N198" i="1"/>
  <c r="G198" i="1"/>
  <c r="G64" i="1"/>
  <c r="Z64" i="1"/>
  <c r="AC64" i="1"/>
  <c r="M82" i="1"/>
  <c r="P82" i="1"/>
  <c r="AC82" i="1"/>
  <c r="Z100" i="1"/>
  <c r="P118" i="1"/>
  <c r="M136" i="1"/>
  <c r="Z136" i="1"/>
  <c r="AC136" i="1"/>
  <c r="AC154" i="1"/>
  <c r="W169" i="1"/>
  <c r="G169" i="1"/>
  <c r="J169" i="1"/>
  <c r="T188" i="1"/>
  <c r="J194" i="1"/>
  <c r="S194" i="1" s="1"/>
  <c r="P195" i="1" s="1"/>
  <c r="W119" i="1"/>
  <c r="S117" i="1"/>
  <c r="Z198" i="1"/>
  <c r="Z46" i="1"/>
  <c r="G25" i="1"/>
  <c r="Z119" i="1"/>
  <c r="M25" i="1"/>
  <c r="Z26" i="1" s="1"/>
  <c r="Q198" i="1"/>
  <c r="W195" i="1"/>
  <c r="S154" i="1"/>
  <c r="T101" i="1" l="1"/>
  <c r="AG45" i="1"/>
  <c r="Z170" i="1"/>
  <c r="Z182" i="1"/>
  <c r="AG81" i="1"/>
  <c r="BA22" i="4"/>
  <c r="T170" i="1"/>
  <c r="S181" i="1"/>
  <c r="P182" i="1" s="1"/>
  <c r="AF118" i="1"/>
  <c r="S100" i="1"/>
  <c r="P101" i="1" s="1"/>
  <c r="Z101" i="1"/>
  <c r="AF82" i="1"/>
  <c r="AD200" i="1"/>
  <c r="AA200" i="1"/>
  <c r="AE200" i="1"/>
  <c r="AF194" i="1"/>
  <c r="AG194" i="1" s="1"/>
  <c r="AF154" i="1"/>
  <c r="AF168" i="1" s="1"/>
  <c r="AG99" i="1"/>
  <c r="W101" i="1"/>
  <c r="AC170" i="1"/>
  <c r="S187" i="1"/>
  <c r="AG187" i="1" s="1"/>
  <c r="AF25" i="1"/>
  <c r="Z188" i="1"/>
  <c r="G155" i="1"/>
  <c r="S64" i="1"/>
  <c r="T65" i="1"/>
  <c r="V204" i="1"/>
  <c r="U204" i="1"/>
  <c r="T203" i="1"/>
  <c r="U200" i="1"/>
  <c r="AC204" i="1"/>
  <c r="T201" i="1"/>
  <c r="W204" i="1"/>
  <c r="AF198" i="1"/>
  <c r="X204" i="1"/>
  <c r="AD204" i="1"/>
  <c r="AB204" i="1"/>
  <c r="T202" i="1"/>
  <c r="AE204" i="1"/>
  <c r="Y204" i="1"/>
  <c r="AA204" i="1"/>
  <c r="Z204" i="1"/>
  <c r="S46" i="1"/>
  <c r="M155" i="1"/>
  <c r="S136" i="1"/>
  <c r="G195" i="1"/>
  <c r="Z47" i="1"/>
  <c r="AC119" i="1"/>
  <c r="S82" i="1"/>
  <c r="P83" i="1" s="1"/>
  <c r="S198" i="1"/>
  <c r="N204" i="1"/>
  <c r="J204" i="1"/>
  <c r="I204" i="1"/>
  <c r="M204" i="1"/>
  <c r="Q204" i="1"/>
  <c r="H204" i="1"/>
  <c r="T200" i="1"/>
  <c r="K204" i="1"/>
  <c r="L204" i="1"/>
  <c r="R204" i="1"/>
  <c r="O204" i="1"/>
  <c r="P204" i="1"/>
  <c r="T47" i="1"/>
  <c r="AF46" i="1"/>
  <c r="P155" i="1"/>
  <c r="Z83" i="1"/>
  <c r="AG117" i="1"/>
  <c r="S25" i="1"/>
  <c r="T26" i="1"/>
  <c r="Z201" i="1"/>
  <c r="Z200" i="1"/>
  <c r="Z202" i="1"/>
  <c r="S169" i="1"/>
  <c r="G170" i="1"/>
  <c r="Z137" i="1"/>
  <c r="AF136" i="1"/>
  <c r="AC200" i="1"/>
  <c r="AC201" i="1"/>
  <c r="J155" i="1"/>
  <c r="AF100" i="1"/>
  <c r="J195" i="1"/>
  <c r="W170" i="1"/>
  <c r="S118" i="1"/>
  <c r="P119" i="1" s="1"/>
  <c r="Z65" i="1"/>
  <c r="AF64" i="1"/>
  <c r="W201" i="1"/>
  <c r="Y200" i="1"/>
  <c r="AF169" i="1"/>
  <c r="M195" i="1"/>
  <c r="BE26" i="4"/>
  <c r="BE41" i="4" s="1"/>
  <c r="BD41" i="4"/>
  <c r="J101" i="1" l="1"/>
  <c r="S101" i="1" s="1"/>
  <c r="G101" i="1"/>
  <c r="J182" i="1"/>
  <c r="M101" i="1"/>
  <c r="AG181" i="1"/>
  <c r="M182" i="1"/>
  <c r="G182" i="1"/>
  <c r="AB205" i="1"/>
  <c r="P188" i="1"/>
  <c r="J188" i="1"/>
  <c r="G188" i="1"/>
  <c r="AG64" i="1"/>
  <c r="Z205" i="1"/>
  <c r="M188" i="1"/>
  <c r="J26" i="1"/>
  <c r="AF26" i="1"/>
  <c r="AG25" i="1"/>
  <c r="P26" i="1"/>
  <c r="AG46" i="1"/>
  <c r="AF47" i="1"/>
  <c r="G137" i="1"/>
  <c r="P137" i="1"/>
  <c r="J137" i="1"/>
  <c r="M137" i="1"/>
  <c r="M26" i="1"/>
  <c r="AF170" i="1"/>
  <c r="AG169" i="1"/>
  <c r="AA205" i="1"/>
  <c r="W205" i="1"/>
  <c r="M65" i="1"/>
  <c r="P65" i="1"/>
  <c r="J65" i="1"/>
  <c r="J119" i="1"/>
  <c r="AG118" i="1"/>
  <c r="AF119" i="1"/>
  <c r="G119" i="1"/>
  <c r="M119" i="1"/>
  <c r="AF101" i="1"/>
  <c r="AG100" i="1"/>
  <c r="P170" i="1"/>
  <c r="M170" i="1"/>
  <c r="G26" i="1"/>
  <c r="S195" i="1"/>
  <c r="G47" i="1"/>
  <c r="P47" i="1"/>
  <c r="J47" i="1"/>
  <c r="Y205" i="1"/>
  <c r="AD205" i="1"/>
  <c r="U205" i="1"/>
  <c r="G65" i="1"/>
  <c r="AG136" i="1"/>
  <c r="M83" i="1"/>
  <c r="J170" i="1"/>
  <c r="M47" i="1"/>
  <c r="AE205" i="1"/>
  <c r="X205" i="1"/>
  <c r="AC205" i="1"/>
  <c r="V205" i="1"/>
  <c r="S155" i="1"/>
  <c r="S168" i="1" s="1"/>
  <c r="AG168" i="1" s="1"/>
  <c r="AG82" i="1"/>
  <c r="J83" i="1"/>
  <c r="G83" i="1"/>
  <c r="S182" i="1" l="1"/>
  <c r="S188" i="1"/>
  <c r="S47" i="1"/>
  <c r="S170" i="1"/>
  <c r="S119" i="1"/>
  <c r="S137" i="1"/>
  <c r="S83" i="1"/>
  <c r="S65" i="1"/>
  <c r="S26" i="1"/>
</calcChain>
</file>

<file path=xl/sharedStrings.xml><?xml version="1.0" encoding="utf-8"?>
<sst xmlns="http://schemas.openxmlformats.org/spreadsheetml/2006/main" count="1253" uniqueCount="443">
  <si>
    <t>Responsable</t>
  </si>
  <si>
    <t>Marco</t>
  </si>
  <si>
    <t>Programación</t>
  </si>
  <si>
    <t>Ejecución</t>
  </si>
  <si>
    <t>Total</t>
  </si>
  <si>
    <t>% Avance</t>
  </si>
  <si>
    <t>Auditorías a procesos</t>
  </si>
  <si>
    <t>Julie Martínez</t>
  </si>
  <si>
    <t>Gladis Bonilla</t>
  </si>
  <si>
    <t>Oscar Hernández</t>
  </si>
  <si>
    <t>Oscar Miranda</t>
  </si>
  <si>
    <t>Norhela Gutiérrez</t>
  </si>
  <si>
    <t>Luis E. Perdomo</t>
  </si>
  <si>
    <t>Camilo Leguizamón</t>
  </si>
  <si>
    <t>Felipe Mancera</t>
  </si>
  <si>
    <t>Guillermo Delgadillo</t>
  </si>
  <si>
    <t>Unidad de medida</t>
  </si>
  <si>
    <t>OCIN</t>
  </si>
  <si>
    <t>Rodolfo Segura</t>
  </si>
  <si>
    <t>Nelson Zamudio</t>
  </si>
  <si>
    <t>Sandra Villamil</t>
  </si>
  <si>
    <t>Alix Fajardo</t>
  </si>
  <si>
    <t>Nubia Hernández</t>
  </si>
  <si>
    <t>Diego Useche</t>
  </si>
  <si>
    <t>Seguimiento Especial - Contratos.</t>
  </si>
  <si>
    <t>Seguimiento Especial Rio Bogotá (Incluye sentencia).</t>
  </si>
  <si>
    <t>Auditorías internas</t>
  </si>
  <si>
    <t>Mantener el archivo y TRD de la dependencia al 100%.</t>
  </si>
  <si>
    <t>Listas de asistencia</t>
  </si>
  <si>
    <t>Memorando</t>
  </si>
  <si>
    <t>Relación con entes externos</t>
  </si>
  <si>
    <t>Evidencia / Observaciones</t>
  </si>
  <si>
    <t>Descripción actividad</t>
  </si>
  <si>
    <t>Cumplimiento</t>
  </si>
  <si>
    <t>Mensual</t>
  </si>
  <si>
    <t>Trimestral</t>
  </si>
  <si>
    <t>Semestral</t>
  </si>
  <si>
    <t>Anual</t>
  </si>
  <si>
    <t>Atender oportunamente las PQRS asignadas a la dependencia.</t>
  </si>
  <si>
    <t>Luis A. Ortiz</t>
  </si>
  <si>
    <t>Dario Romero</t>
  </si>
  <si>
    <t>Memorando con informe</t>
  </si>
  <si>
    <t>Seguimiento MECI - MIPYG.</t>
  </si>
  <si>
    <t>Cargo</t>
  </si>
  <si>
    <t>David Bohórquez</t>
  </si>
  <si>
    <t>Dependencias</t>
  </si>
  <si>
    <t>Contratista</t>
  </si>
  <si>
    <t>Funcionario</t>
  </si>
  <si>
    <t>DGEN</t>
  </si>
  <si>
    <t>FIAB</t>
  </si>
  <si>
    <t>OTIC</t>
  </si>
  <si>
    <t>OAC</t>
  </si>
  <si>
    <t>OAP</t>
  </si>
  <si>
    <t>DGOAT</t>
  </si>
  <si>
    <t>DJUR</t>
  </si>
  <si>
    <t>DRAG</t>
  </si>
  <si>
    <t>DRAM</t>
  </si>
  <si>
    <t>DRMC</t>
  </si>
  <si>
    <t>DRBM</t>
  </si>
  <si>
    <t>DRBC</t>
  </si>
  <si>
    <t>DRCH</t>
  </si>
  <si>
    <t>DRGU</t>
  </si>
  <si>
    <t>DRRN</t>
  </si>
  <si>
    <t>DRSC</t>
  </si>
  <si>
    <t>DRSO</t>
  </si>
  <si>
    <t>DRSOA</t>
  </si>
  <si>
    <t>DRSU</t>
  </si>
  <si>
    <t>DRTE</t>
  </si>
  <si>
    <t>DRUB</t>
  </si>
  <si>
    <t>DESCA</t>
  </si>
  <si>
    <t>DCASC</t>
  </si>
  <si>
    <t>OTH</t>
  </si>
  <si>
    <t>DCDI</t>
  </si>
  <si>
    <t>DAF</t>
  </si>
  <si>
    <t>DOI</t>
  </si>
  <si>
    <t>SGEN</t>
  </si>
  <si>
    <t>DMMLA</t>
  </si>
  <si>
    <t>GES</t>
  </si>
  <si>
    <t>GSG</t>
  </si>
  <si>
    <t>GCO</t>
  </si>
  <si>
    <t>TIC</t>
  </si>
  <si>
    <t>AAM</t>
  </si>
  <si>
    <t>GAP</t>
  </si>
  <si>
    <t>OAM</t>
  </si>
  <si>
    <t>GHU</t>
  </si>
  <si>
    <t>GJU</t>
  </si>
  <si>
    <t>GCT</t>
  </si>
  <si>
    <t>GSC</t>
  </si>
  <si>
    <t>GAL</t>
  </si>
  <si>
    <t>GFI</t>
  </si>
  <si>
    <t>GDO</t>
  </si>
  <si>
    <t>GAM</t>
  </si>
  <si>
    <t>MSM</t>
  </si>
  <si>
    <t>Procesos</t>
  </si>
  <si>
    <t>X</t>
  </si>
  <si>
    <t>Asesor</t>
  </si>
  <si>
    <t>(DOI) - DIA</t>
  </si>
  <si>
    <t>Direcciones Regionales</t>
  </si>
  <si>
    <t>G I+D+I</t>
  </si>
  <si>
    <t>(OAM) - OOA</t>
  </si>
  <si>
    <t>GIA</t>
  </si>
  <si>
    <t>Sub-total Dep.</t>
  </si>
  <si>
    <t>Dependencias Nivel Central</t>
  </si>
  <si>
    <t>DLIA</t>
  </si>
  <si>
    <t>(DMMLA) - DRN</t>
  </si>
  <si>
    <t>Sub-total</t>
  </si>
  <si>
    <t>Enlace</t>
  </si>
  <si>
    <t>OAM - (OOA)</t>
  </si>
  <si>
    <t>DMMLA - (DRN)</t>
  </si>
  <si>
    <t>DOI - (DIA)</t>
  </si>
  <si>
    <t>N.A.</t>
  </si>
  <si>
    <t>No. Procesos</t>
  </si>
  <si>
    <t>No. Dependencias</t>
  </si>
  <si>
    <t>No. Direcciones Regionales</t>
  </si>
  <si>
    <t>ESTADO ACTUAL</t>
  </si>
  <si>
    <t>PROPUESTA 2018</t>
  </si>
  <si>
    <t>CRITERIOS DE ASIGNACIÓN DE ENLACES</t>
  </si>
  <si>
    <t>2. Direcciones Regionales (lejanas) asignadas a funcionarios.</t>
  </si>
  <si>
    <t>5. Cargas equitativas.</t>
  </si>
  <si>
    <t>1. Nueva estructura de Procesos y Dependencias (según Acuerdo 28 de 2017 y Memo No. 20174100298 de 11/12/2017).</t>
  </si>
  <si>
    <t>3. Coherencia entre Procesos y Dependencias (ej.: GAP y GSC con DCASC, GIA con FIAB y DOI).</t>
  </si>
  <si>
    <t>4. Antigüedad de los profesionales.</t>
  </si>
  <si>
    <t>6. A todos les quede asignado un proceso y una dependencia, para aprender de los diferentes seguimientos y evaluaciones.</t>
  </si>
  <si>
    <t>ROL</t>
  </si>
  <si>
    <t xml:space="preserve"> Auditoría al proceso de Evaluación Control y Seguimiento</t>
  </si>
  <si>
    <t>Auditoría al proceso de Participación y Educación Ambiental</t>
  </si>
  <si>
    <t>Auditoría al proceso Control y Mejora</t>
  </si>
  <si>
    <t>Auditoría al proceso de Gestión de Recursos Financieros</t>
  </si>
  <si>
    <t>Auditoría al ProcesoDireccionamiento Estratégico</t>
  </si>
  <si>
    <t>Auditoría al Proceso de Comunicaciones</t>
  </si>
  <si>
    <t>Auditoría al proceso de  Gestión Ambiental y Desarrollo Rural</t>
  </si>
  <si>
    <t>Auditoría al proceso GestiónJurídica</t>
  </si>
  <si>
    <t>Auditoría al proceso de Gestión de Recursos Físicos</t>
  </si>
  <si>
    <t>Auditoria al proceso de Gestión del Talento Humano</t>
  </si>
  <si>
    <t>Auditoría a Gestión de Control Disciplinario</t>
  </si>
  <si>
    <t>ITEM</t>
  </si>
  <si>
    <t>EVALUACIÓN Y SEGUIMIENTO</t>
  </si>
  <si>
    <t>INFORMES DE LEY</t>
  </si>
  <si>
    <r>
      <rPr>
        <b/>
        <sz val="12"/>
        <rFont val="Calibri"/>
        <family val="2"/>
      </rPr>
      <t>Evaluación del Sistema de Control Interno Institucional (Informe Ejecutivo Anual de Control Interno vigencia 2016</t>
    </r>
    <r>
      <rPr>
        <sz val="12"/>
        <rFont val="Calibri"/>
        <family val="2"/>
      </rPr>
      <t xml:space="preserve">, a traves de evaluación y seguimiento al sistema de control interno y a la gestion de la calidad NTCGP1000). </t>
    </r>
    <r>
      <rPr>
        <b/>
        <u/>
        <sz val="12"/>
        <rFont val="Calibri"/>
        <family val="2"/>
      </rPr>
      <t>Decreto Nacional 648 de 2017 Artículos 2.2.21.4.9. literal a y Decreto 1083 de 2015 art. 2.2.21.2.5 literal "e"y  2.2.21.3.7 literal "d"</t>
    </r>
    <r>
      <rPr>
        <sz val="12"/>
        <rFont val="Calibri"/>
        <family val="2"/>
      </rPr>
      <t xml:space="preserve">
(Circular Externa 003 de 2016 del DAFP, Ley 872 de 2003 art 2, Decreto Nacional 153 de 2007, Resoluciones 011 de 2014 y 004 de 2016 de la Contraloría de Bogotá, ley 489 de 1998). Circular Externa 100-22-2016 DAFP 
* Antes del 28 de febrero a:
-Consejo Asesor del Gobierno Nacional en materia de Control Interno.
-Contraloría de Bogota, en formato CBN-1022 con la Rendición Cuenta Anual.</t>
    </r>
  </si>
  <si>
    <r>
      <rPr>
        <b/>
        <sz val="12"/>
        <rFont val="Calibri"/>
        <family val="2"/>
      </rPr>
      <t>Seguimiento a Directrices para Prevenir Conductas Irregulares sobre Incumplimiento de Manuales de Funciones y de Procedimientos y Pérdida de Elementos y Documentos Públicos</t>
    </r>
    <r>
      <rPr>
        <sz val="12"/>
        <rFont val="Calibri"/>
        <family val="2"/>
      </rPr>
      <t xml:space="preserve"> (Directiva 03 de 2013 de Alcaldia Mayor de Bogotá, Decreto Distrital 654 de 2011 artículo 73). 
*A Secretaria técnica del Subcomité de Asuntos disciplinarios del Distrito Capital Dirección Distrital de Asuntos Disciplinarios.</t>
    </r>
    <r>
      <rPr>
        <u/>
        <sz val="12"/>
        <rFont val="Calibri"/>
        <family val="2"/>
      </rPr>
      <t xml:space="preserve"> Antes del 15 de mayo y antes del 15 de noviembre</t>
    </r>
    <r>
      <rPr>
        <sz val="12"/>
        <rFont val="Calibri"/>
        <family val="2"/>
      </rPr>
      <t>.</t>
    </r>
  </si>
  <si>
    <r>
      <rPr>
        <b/>
        <sz val="12"/>
        <rFont val="Calibri"/>
        <family val="2"/>
      </rPr>
      <t>Seguimiento al Estado de Control Interno de esta entidad - Informe Pormenorizado</t>
    </r>
    <r>
      <rPr>
        <sz val="12"/>
        <rFont val="Calibri"/>
        <family val="2"/>
      </rPr>
      <t xml:space="preserve"> (Debilidades y fortalezas por Subsistema).  </t>
    </r>
    <r>
      <rPr>
        <b/>
        <u/>
        <sz val="12"/>
        <rFont val="Calibri"/>
        <family val="2"/>
      </rPr>
      <t xml:space="preserve">Decreto Nacional 648 de 2017 Artículo 2.2.21.4.9. literal b , Ley 1474 de 2011, art. 9). </t>
    </r>
    <r>
      <rPr>
        <sz val="12"/>
        <rFont val="Calibri"/>
        <family val="2"/>
      </rPr>
      <t xml:space="preserve">
* Publicar en página web institucional: </t>
    </r>
    <r>
      <rPr>
        <b/>
        <u/>
        <sz val="12"/>
        <rFont val="Calibri"/>
        <family val="2"/>
      </rPr>
      <t>10 de marzo, 10 de julio y 10 de nov</t>
    </r>
    <r>
      <rPr>
        <sz val="12"/>
        <rFont val="Calibri"/>
        <family val="2"/>
      </rPr>
      <t>.</t>
    </r>
  </si>
  <si>
    <r>
      <rPr>
        <b/>
        <sz val="12"/>
        <rFont val="Calibri"/>
        <family val="2"/>
      </rPr>
      <t xml:space="preserve">Seguimiento a la Austeridad en el Gasto
</t>
    </r>
    <r>
      <rPr>
        <sz val="12"/>
        <rFont val="Calibri"/>
        <family val="2"/>
      </rPr>
      <t xml:space="preserve">Decreto Nacional 1068 de 2015  artículos 2.8.4.8.1, 2.8.4.8.2 y 2.8.4.3.1.4 (compiló Decretos Nacionales 1737, 1738 de 1998 y 984 de 2012, Decreto Nacional 648 de 2017 artículo 2.2.21.4.9. literal H.. Incluir:
*Seguimiento a Contratos o convenios con terceros para la administración de recursos 
*Seguimiento a Pago de Conciliaciones Judiciales
* Trimestral a representante legal. </t>
    </r>
  </si>
  <si>
    <r>
      <rPr>
        <b/>
        <sz val="12"/>
        <rFont val="Calibri"/>
        <family val="2"/>
      </rPr>
      <t xml:space="preserve">Avance de la ejecución del Plan Anual de Auditoría </t>
    </r>
    <r>
      <rPr>
        <sz val="12"/>
        <rFont val="Calibri"/>
        <family val="2"/>
      </rPr>
      <t xml:space="preserve">
*Fechas de corte de la Información: 30 de junio y 31 de diciembre , ante el Comité Institucional de Coordinación de Control Interno
* Fechas de presentación: </t>
    </r>
    <r>
      <rPr>
        <b/>
        <u/>
        <sz val="12"/>
        <rFont val="Calibri"/>
        <family val="2"/>
      </rPr>
      <t>a más tardar el 31 de julio y 31 de enero, respectivamente
(Decreto Distrital 215 de 2017 Art 1 Parágrafo 2)</t>
    </r>
  </si>
  <si>
    <r>
      <rPr>
        <b/>
        <sz val="12"/>
        <rFont val="Calibri"/>
        <family val="2"/>
      </rPr>
      <t>Informe de seguimiento y recomendaciones orientadas al cumplimiento de las metas del Plan de Desarrollo a cargo de la entidad,</t>
    </r>
    <r>
      <rPr>
        <sz val="12"/>
        <rFont val="Calibri"/>
        <family val="2"/>
      </rPr>
      <t xml:space="preserve"> el cual hará parte integral del Plan Anual de Auditoria y será reportado a la Secretaría General, a través de la Dirección Distrital de Desarrollo Institucional, de manera trimestral dentro de cada vigencia. 
*Se presentarán </t>
    </r>
    <r>
      <rPr>
        <b/>
        <sz val="12"/>
        <rFont val="Calibri"/>
        <family val="2"/>
      </rPr>
      <t>a más tardar el 30 de abril, el 31 de julio, el 31 de octubre, y el 31 de enero</t>
    </r>
    <r>
      <rPr>
        <sz val="12"/>
        <rFont val="Calibri"/>
        <family val="2"/>
      </rPr>
      <t xml:space="preserve">, respectivamente.                                  
*Se pondrá a consideración del Comité Institucional de Coordinación de Control Interno o quien haga sus veces para la toma de las acciones correspondientes.
*La Dirección Distrital de Desarrollo Institucional de la Secretaría General consolidará y analizará los informes 
</t>
    </r>
    <r>
      <rPr>
        <b/>
        <sz val="12"/>
        <rFont val="Calibri"/>
        <family val="2"/>
      </rPr>
      <t xml:space="preserve"> (Decreto Distrital 215 de 2017 Art 3)</t>
    </r>
  </si>
  <si>
    <r>
      <rPr>
        <b/>
        <sz val="12"/>
        <rFont val="Calibri"/>
        <family val="2"/>
      </rPr>
      <t>Seguimiento al Plan de Mejoramiento Contraloría de Bogotá para Informe Anual de Rendición de la Cuenta</t>
    </r>
    <r>
      <rPr>
        <sz val="12"/>
        <rFont val="Calibri"/>
        <family val="2"/>
      </rPr>
      <t xml:space="preserve"> 
Decreto Distrital 943 de 2014 anexo pag 86 y siguientes(Res</t>
    </r>
    <r>
      <rPr>
        <i/>
        <sz val="12"/>
        <rFont val="Calibri"/>
        <family val="2"/>
      </rPr>
      <t>oluciones 11 de 2014</t>
    </r>
    <r>
      <rPr>
        <sz val="12"/>
        <rFont val="Calibri"/>
        <family val="2"/>
      </rPr>
      <t xml:space="preserve">, 069 de 2015 y 04 de 2016 de Contraloría de Bogotá). Decreto Nacional 648 de 2017 artículo 2.2.21.4.9. literal I.
* Envío a Representante Legal y Contraloría de Bogotá D.C.
* Rendición de la Cuenta Anual, con corte a 31 de diciembre: Décimo primer día hábil de febrero a Contraloría de Bogotá (15 febrero de 2018).
*Gestión Ambiental (PACA-PAL), deberá ser consolidada y remitida por SDA a la Contraloría de Bogotá D.C., </t>
    </r>
    <r>
      <rPr>
        <b/>
        <u/>
        <sz val="12"/>
        <rFont val="Calibri"/>
        <family val="2"/>
      </rPr>
      <t>a más tardar el 30 de marzo</t>
    </r>
    <r>
      <rPr>
        <sz val="12"/>
        <rFont val="Calibri"/>
        <family val="2"/>
      </rPr>
      <t xml:space="preserve"> de la vigencia siguiente a la reportada. Res. 4 de 2016 art. 2 paragrafo 7. </t>
    </r>
    <r>
      <rPr>
        <b/>
        <sz val="8"/>
        <rFont val="Calibri"/>
        <family val="2"/>
      </rPr>
      <t/>
    </r>
  </si>
  <si>
    <t>Informe de PQR, artículo 76, Ley 1474 semestral dirigido al Secretario de la entidad.</t>
  </si>
  <si>
    <t>ProcesoDireccionamiento Estratégico</t>
  </si>
  <si>
    <t>Proceso de Comunicaciones</t>
  </si>
  <si>
    <t>Proceso de Evaluación Control y Seguimiento</t>
  </si>
  <si>
    <t>Proceso de  Gestión Ambiental y Desarrollo Rural</t>
  </si>
  <si>
    <t>Proceso de Participación y Educación Ambiental</t>
  </si>
  <si>
    <t>ProcesoPlaneación Ambiental</t>
  </si>
  <si>
    <t>Proceso de Gestión Documental</t>
  </si>
  <si>
    <t>Proceso GestiónJurídica</t>
  </si>
  <si>
    <t>Proceso de Gestión de Recursos Financieros</t>
  </si>
  <si>
    <t>Proceso de Gestión de Recursos Físicos</t>
  </si>
  <si>
    <t>Proceso de Gestión Gestión de Recursos Informáticos y Tecnológicos</t>
  </si>
  <si>
    <t>Proceso de Gestión del Talento Humano</t>
  </si>
  <si>
    <t>Proceso Gestión de Control Disciplinario</t>
  </si>
  <si>
    <t>SEGUIMIENTOS PLAN DE MEJORAMIENTO CONTRALORIA</t>
  </si>
  <si>
    <t>SEGUIMIENTOS PLAN DE MEJORAMIENTO POR PROCESO</t>
  </si>
  <si>
    <t>Informe consolidado de plan de mejoramiento por procesos</t>
  </si>
  <si>
    <t>Informe consolidado de plan de Indicadores</t>
  </si>
  <si>
    <t>SEGUIMIENTOS A INDICADORES POR PROCESOS</t>
  </si>
  <si>
    <t>Proceso Direccionamiento Estratégico</t>
  </si>
  <si>
    <t>Informe consolidado de plan de mejoramiento Contraloría</t>
  </si>
  <si>
    <t>EVALUACIÓN A LA GESTIÓN DE RIESGOS</t>
  </si>
  <si>
    <t>Informe consolidado evaluación a la gestión de riesgos</t>
  </si>
  <si>
    <t>EVALUACIÓN A LA GESTIÓN DE RIESGOS DE CORRUPCIÓN</t>
  </si>
  <si>
    <t>EVALUACIÓN A LA GESTIÓN DE RIESGOS DE GESTIÓN</t>
  </si>
  <si>
    <t>EVALUACIÓN A LA GESTIÓN DE RIESGOS POR PROCESOS</t>
  </si>
  <si>
    <t>SEGUIMIENTOS ESPECIALES</t>
  </si>
  <si>
    <t>Informe</t>
  </si>
  <si>
    <t>Informe
certificación</t>
  </si>
  <si>
    <t>publicación</t>
  </si>
  <si>
    <t>Oficio 
Memorando</t>
  </si>
  <si>
    <t>Oficio</t>
  </si>
  <si>
    <t>Oficio
publicación</t>
  </si>
  <si>
    <t>memorando</t>
  </si>
  <si>
    <t>Seguimiento y evaluación a mecanismos de participación ciudadana</t>
  </si>
  <si>
    <t>Seguimiento Especial Estrategia de Gobierno en Línea y (Seguimiento a la implementación de la Ley 1712 de 2014 (página web, contenidos, datos abiertos, etc).</t>
  </si>
  <si>
    <t>Rol enfoque hacía la preVención</t>
  </si>
  <si>
    <t>Capacitación en cultura del control</t>
  </si>
  <si>
    <t>Realizar reuniones de autoevaluación del proceso de Control y Mejora</t>
  </si>
  <si>
    <t>Francisco Romero</t>
  </si>
  <si>
    <t>Sonia Tamayo</t>
  </si>
  <si>
    <t>Silveria Asprilla</t>
  </si>
  <si>
    <t>Irelva Canosa</t>
  </si>
  <si>
    <t>Sara Stella Moyano</t>
  </si>
  <si>
    <t>Diana Chinchilla</t>
  </si>
  <si>
    <t>Sonia Tamayo y Silveria Asprilla</t>
  </si>
  <si>
    <t>Memorando
Acta de reunión</t>
  </si>
  <si>
    <t xml:space="preserve">Memorando
</t>
  </si>
  <si>
    <t>Correo electrónico o el medio que indique la S Gral para este fin</t>
  </si>
  <si>
    <t xml:space="preserve">Memorando
Actas </t>
  </si>
  <si>
    <t>Memorando
certificado de cargue y publicación</t>
  </si>
  <si>
    <t>Actas de Comité de autocontrol OCIN</t>
  </si>
  <si>
    <t>Reportar resultados de aplicación de controles de riesgos de corrupción del proceso Control y Mejora  suscritos en mapa de riesgos de corrupción.</t>
  </si>
  <si>
    <t>RELACIÓN CON ENTES EXERNOS DE CONTROL</t>
  </si>
  <si>
    <t>LIDERAZGO ESTRATÉGICO</t>
  </si>
  <si>
    <t>Convocar dos (2) Comités de Coordinación del Sistema de Control Interno</t>
  </si>
  <si>
    <t>Listas de asistencia, actas, correos, memorandos, oficios</t>
  </si>
  <si>
    <t>memorandos, actas, listas de asistencia</t>
  </si>
  <si>
    <t>TODOS</t>
  </si>
  <si>
    <t>memorando - correos</t>
  </si>
  <si>
    <t>Seguimiento Plan de Mejoramiento de la Contraloría</t>
  </si>
  <si>
    <t>Seguimiento Plan de mejoramiento por proceso</t>
  </si>
  <si>
    <t>Evaluación y seguimiento a indicadores por proceso</t>
  </si>
  <si>
    <t>Silveria Asprilla y Sonia Tamayo</t>
  </si>
  <si>
    <t>Subsecretaría</t>
  </si>
  <si>
    <t>Seguimiento a la respuesta oportuna de las radicaciones de los entes externos de vigilancia y control y generación de alertas tempranas a las dependencias.</t>
  </si>
  <si>
    <t>Cargue de información en el aplicativo ISOLUCION</t>
  </si>
  <si>
    <t>Reportar los resultados de los indicadores del proceso Control y Mejora.</t>
  </si>
  <si>
    <t xml:space="preserve">TRD </t>
  </si>
  <si>
    <t>Memorandos, correos, oficios</t>
  </si>
  <si>
    <t>Reporte cargado en ISOLUCION</t>
  </si>
  <si>
    <t>Actas de Comité y listas de asistencia</t>
  </si>
  <si>
    <t>Realizar seguimiento y cargue de evidencias al plan de mejoramiento del proceso Control y Mejora presentar los avances en comités técnicos, cuando se formulen acciones o sí existen acciones formuladas</t>
  </si>
  <si>
    <t>correo  electrónico</t>
  </si>
  <si>
    <t>Francisco Romero
TODOS</t>
  </si>
  <si>
    <t>Luz Marina Zuluaga y TODOS</t>
  </si>
  <si>
    <t>Resoluciones, documentos proyectados</t>
  </si>
  <si>
    <t>Proyectar las Resoluciones o documentos legales  que se requieran para dar cumplimiento a la normatividad vigente en materia de control interno (Código de Ética)</t>
  </si>
  <si>
    <t>Actas, listas de asistencia</t>
  </si>
  <si>
    <t>Revisión cuentas de cobro contratistas de la OCI.</t>
  </si>
  <si>
    <t>Forest</t>
  </si>
  <si>
    <t>Seguimiento a la implementación de la Ley 1712 de 2014 (página web, contenidos, datos abiertos, etc.).</t>
  </si>
  <si>
    <t>Elaborar las actas que surjan de los  CCSCI</t>
  </si>
  <si>
    <t>Consolidar las evidencias del avance o cumplimiento de las actividades formuladas en el Plan de acción de Control y Mejora y elaborar las actas de los comités de autocontrol de la OCI.</t>
  </si>
  <si>
    <t xml:space="preserve">PROYECTADO POR: </t>
  </si>
  <si>
    <t>SANDRA ESPERANZA VILLAMIL MUÑOZ
Jefe Oficina de Control Interno</t>
  </si>
  <si>
    <t>APROBADO POR:</t>
  </si>
  <si>
    <t>COMITÉ DE AUTOCONTROL OCI (FUNCIONARIOS Y CONTRATISTAS OCI), ACTA DE COMITÉ DE AUTOCONTROL No.</t>
  </si>
  <si>
    <t>Objetivo del plan: Generar valor a la gestión de la Entidad, promoviendo la eficacia y efectividad en su operación, a través del ejercicio de los roles de la Oficina de Control Interno: liderazgo estratégico, enfoque hacía la prevención, evaluación de la gestión del riesgo, evaluación y seguimiento y relación con entes externos de control, a la gestión institucional,; en procura de la mejora continua, sostenibilidad del sistema de control interno, logro de los objetivos y metas institucionales y el cumplimiento de la normatividad aplicable.</t>
  </si>
  <si>
    <t xml:space="preserve">Alcance del Plan: Inicia con la evaluación y seguimiento a la implementación, mantenimiento y mejora de los sistemas de  gestion y control, la evaluación de gestión y resultados, la asesoría y acompañamiento de las actividades de fortalecimiento a los sistemas a través del liderazgo estratégico, el enfoque hacía la prevención, continua con el seguimiento y verificacion de las recomendaciones de mejora continua y finaliza con la evaluacion del cierre efectivo de las acciones formuladas en los planes de mejoramiento,  que contribuyen al fortalecimiento del Sistema Integrado de Gestión Publica. </t>
  </si>
  <si>
    <t>Atender oportuna y permanente la auditoria regular y de desempeño de las Contraloría Distrital.</t>
  </si>
  <si>
    <t>Criterios:  Sistema Integrado de Gestión adoptado por la Entidad (SIG, ISO 9001: 2015, ISO 14001:2007, ISO 17001:2005, MECI-MIPG, Normatividad aplicable a la Organización).</t>
  </si>
  <si>
    <t xml:space="preserve">Comité de Conciliaciones (Decreto 1716 de 2009). Seguimiento al Sistema de Procesos Judiciales SIPROJ. </t>
  </si>
  <si>
    <t>ROL: ENFOQUE HACIA LA PREVENCIÓN</t>
  </si>
  <si>
    <t>ROL: LIDERAZGO ESTRATÉGICO</t>
  </si>
  <si>
    <t>ROL: RELACIÓN CON ENTES EXTERNOS DE CONTROL</t>
  </si>
  <si>
    <t xml:space="preserve">PLAN DE ACCIÓN OFICINA DE CONTROL INTERNO
SECRETARIA DISTRITAL DE AMBIENTE 
</t>
  </si>
  <si>
    <t xml:space="preserve"> Auditoría al proceso Planeación Ambiental</t>
  </si>
  <si>
    <t>Francisco Romero - Sonia Tamayo</t>
  </si>
  <si>
    <t xml:space="preserve">NOTAS: 
1. El cumplimiento de este plan esta supeditado a la asignación de los recursos necesarios para ejecutarlo, así como a la disposición de las áreas para atender los procesos de auditoría en las fechas programadas.
2. Los cambios en las fechas de ejecución de este plan podrán ser realizados directamente por la jefe de la Oficina de Control Interno y comunicados a los miembros del CCSCI.
</t>
  </si>
  <si>
    <t>Auditoría al proceso de Gestión de Recursos Informáticos y Tecnológicos</t>
  </si>
  <si>
    <t>Seguimiento Especial -Gestión Contractual (precontractual, contractual y postcontractual, PAA, Sistema de información contractual)</t>
  </si>
  <si>
    <t>Seguimiento trimestral a la implementación del nuevo marco normativo de regulación contable pública. Directiva 01 de 2017 de la Alcaldía Mayor de Bogotá. (numeral 5, trimestralmente).</t>
  </si>
  <si>
    <t>Proceso Planeación Ambiental</t>
  </si>
  <si>
    <t>No tiene hallazgos en el PM de la contraloría</t>
  </si>
  <si>
    <t>Se revisó por parte de la responsable del proceso y no existe hallazgo en el PM de la Contraloría.</t>
  </si>
  <si>
    <t>Irelva Canosa
TODOS</t>
  </si>
  <si>
    <t>Memorandos, Oficios</t>
  </si>
  <si>
    <t xml:space="preserve">Auditoría al proceso de Gestión Documental        </t>
  </si>
  <si>
    <r>
      <t>Seguimiento a la</t>
    </r>
    <r>
      <rPr>
        <b/>
        <sz val="12"/>
        <rFont val="Calibri"/>
        <family val="2"/>
      </rPr>
      <t xml:space="preserve"> Caja Menor de la Entidad -</t>
    </r>
    <r>
      <rPr>
        <sz val="12"/>
        <rFont val="Calibri"/>
        <family val="2"/>
      </rPr>
      <t xml:space="preserve"> arqueos sorpresivos y periódicos (Decreto Distrital 061 de 2007 a cambio del Decreto Nacional 1068 de 2015)</t>
    </r>
  </si>
  <si>
    <t>Realizar contestación oportuna a los requerimientos de los diferentes Entes de Control o entidades que lo soliciten</t>
  </si>
  <si>
    <t>Proceso de Gestión de Recursos Informáticos y Tecnológicos</t>
  </si>
  <si>
    <r>
      <rPr>
        <b/>
        <sz val="12"/>
        <rFont val="Calibri"/>
        <family val="2"/>
        <scheme val="minor"/>
      </rPr>
      <t>Seguimiento y Control de Acciones de Plan Anticorrupción y Atención al Ciudadano</t>
    </r>
    <r>
      <rPr>
        <sz val="12"/>
        <rFont val="Calibri"/>
        <family val="2"/>
        <scheme val="minor"/>
      </rPr>
      <t xml:space="preserve">
* Los cortes son: </t>
    </r>
    <r>
      <rPr>
        <b/>
        <u/>
        <sz val="12"/>
        <rFont val="Calibri"/>
        <family val="2"/>
        <scheme val="minor"/>
      </rPr>
      <t>abril 30, agosto 31 y diciembre 31</t>
    </r>
    <r>
      <rPr>
        <sz val="12"/>
        <rFont val="Calibri"/>
        <family val="2"/>
        <scheme val="minor"/>
      </rPr>
      <t xml:space="preserve">, en enero a representante legal 
*Se publicará dentro de los diez primeros dias de enero, mayo y septiembre en página web de la entidad.  (según </t>
    </r>
    <r>
      <rPr>
        <b/>
        <u/>
        <sz val="12"/>
        <rFont val="Calibri"/>
        <family val="2"/>
        <scheme val="minor"/>
      </rPr>
      <t>"Estrategias para la Construcción del Plan Anticorrupción y de Atención al Ciudadano pag. 13</t>
    </r>
    <r>
      <rPr>
        <sz val="12"/>
        <rFont val="Calibri"/>
        <family val="2"/>
        <scheme val="minor"/>
      </rPr>
      <t xml:space="preserve">,           
</t>
    </r>
    <r>
      <rPr>
        <b/>
        <u/>
        <sz val="12"/>
        <rFont val="Calibri"/>
        <family val="2"/>
        <scheme val="minor"/>
      </rPr>
      <t>Ley 1474 de 2011, art. 73, Decreto 2641 de 2012, art. 5 Anexo Numeral VI, Directiva 005 de 2013 de Alcaldia Mayor de Bogotá D.C., Decreto Nacional 1081 de 2015 artículo 2.1.4.5 y siguientes, modificado por decreto nacional 124 de 2016 art. 1 . Circular 37 de 2015 Dirección Distrital de Desarrollo Institucional de la Secretaria General de la Alcaldia Mayor de Bogotá) (Ley 1712 de 2014 literal G del Artículo  9) Guia para la Gestión del Riesgo de Corrupción 2015 del DAFP</t>
    </r>
    <r>
      <rPr>
        <sz val="12"/>
        <rFont val="Calibri"/>
        <family val="2"/>
        <scheme val="minor"/>
      </rPr>
      <t xml:space="preserve">
Según los lineamientos contenidos en el artículo 73 de la Ley 1474 de 2011, el Mapa de Riesgos de Corrupción hace parte o es un componente del Plan Anticorrupción y de Atención al Ciudadano.</t>
    </r>
  </si>
  <si>
    <r>
      <rPr>
        <b/>
        <sz val="12"/>
        <rFont val="Calibri"/>
        <family val="2"/>
        <scheme val="minor"/>
      </rPr>
      <t>Evaluación Institucional a la Gestión por Dependencias</t>
    </r>
    <r>
      <rPr>
        <sz val="12"/>
        <rFont val="Calibri"/>
        <family val="2"/>
        <scheme val="minor"/>
      </rPr>
      <t xml:space="preserve">  
(Ley 909 de 2004 art. 39, Decreto Nacional 1227 de 2005, art. 52 y siguientes, Circular 004 del 2005 del DAFP, Acuerdos de la CNSC 565 de 2016  y  816 de 2016. Decreto Nacional 648 de 2017 artículo 2.2.21.4.9. literal e.
* </t>
    </r>
    <r>
      <rPr>
        <b/>
        <u/>
        <sz val="12"/>
        <rFont val="Calibri"/>
        <family val="2"/>
        <scheme val="minor"/>
      </rPr>
      <t>Antes del 30 de enero</t>
    </r>
    <r>
      <rPr>
        <sz val="12"/>
        <rFont val="Calibri"/>
        <family val="2"/>
        <scheme val="minor"/>
      </rPr>
      <t xml:space="preserve"> a representante legal y jefes de dependencias.</t>
    </r>
  </si>
  <si>
    <t>Se tiene archivo actualizado de la OCI de acuerdo a las TRD</t>
  </si>
  <si>
    <r>
      <rPr>
        <b/>
        <sz val="12"/>
        <color theme="1"/>
        <rFont val="Arial"/>
        <family val="2"/>
      </rPr>
      <t>Recursos:</t>
    </r>
    <r>
      <rPr>
        <sz val="12"/>
        <color theme="1"/>
        <rFont val="Arial"/>
        <family val="2"/>
      </rPr>
      <t xml:space="preserve">
- Humanos:  Equipo de trabajo de la Oficina de Control interno
- Tecnológicos: Equipos de computo, sistemas de información , sistemas de redes y correo electrónico de la entidad.
- Logísticos: Transporte.</t>
    </r>
  </si>
  <si>
    <t>ASESORIA Y ACOMPAÑAMIENTO</t>
  </si>
  <si>
    <t>Asesoría y acompañamiento</t>
  </si>
  <si>
    <t>Elizabeth Peña</t>
  </si>
  <si>
    <t>Memorando, Actas</t>
  </si>
  <si>
    <t>Atender asesoría o realizar acompañamientos solicitados por los diferentes procesos</t>
  </si>
  <si>
    <t>CONTROL DE CAMBIOS</t>
  </si>
  <si>
    <t>COMITÉ DE COORDINACIÓN DEL SISTEMA DE CONTROL INTERNO: Acta No. 01  de enero 31 de 2018</t>
  </si>
  <si>
    <t>Seguimiento Especial - Sistema de Información Distrital de Empleo y Administración Pública - SIDEAP
Circular Externa 003 de 2018 - Circular Externa 006 de 2018</t>
  </si>
  <si>
    <t>Se solicitó aplazar la auditoria por medio del Memorando 2018IE80818 del 13/04/18.  Se realizará reunión de la Oficina para revisar reprogramación de auditoria.
Se envió Plan de auditoria mediante memorando # 2018IE125537 del 31/05/18
Se realiza entrega de Informe final de auditoria mediante Memorando # 2018IE148405 del 26 de junio de 2018</t>
  </si>
  <si>
    <t>Fortalecimiento de la cultura del control y del SIG</t>
  </si>
  <si>
    <t>Miguel Ángel Pardo</t>
  </si>
  <si>
    <t>Miguel Ángel Pardo - Silveria Asprilla</t>
  </si>
  <si>
    <t>Informes de Ley</t>
  </si>
  <si>
    <t>Seguimientos</t>
  </si>
  <si>
    <t>Evaluación y seguimiento</t>
  </si>
  <si>
    <t>Evaluación de la gestión de riesgos</t>
  </si>
  <si>
    <t>Liderazgo estratégico</t>
  </si>
  <si>
    <r>
      <rPr>
        <b/>
        <sz val="12"/>
        <rFont val="Calibri"/>
        <family val="2"/>
      </rPr>
      <t xml:space="preserve">Seguimiento a Verificación, Recomendaciones y Resultados sobre Cumplimiento de normas en materia de Derechos de Autor sobre Software </t>
    </r>
    <r>
      <rPr>
        <sz val="12"/>
        <rFont val="Calibri"/>
        <family val="2"/>
      </rPr>
      <t xml:space="preserve">(Directivas Presidenciales 01 de 1999 y 02 de 2002, Circular 004 de 2006 DAFP - Consejo Asesor del Gobierno Nacional en Materia de Control Interno, Circulares 12 de 2007 y 17 de 2011  de la Unidad Administrativa Especial Dirección Nacional de Derecho de Autor). Decreto Nacional 648 de 2017 artículo 2.2.21.4.9. literal f.
* A Representante Legal y Unidad Administrativa Especial: Dirección Nacional de Derechos de Autor (Tercer viernes de marzo: </t>
    </r>
    <r>
      <rPr>
        <b/>
        <u/>
        <sz val="12"/>
        <rFont val="Calibri"/>
        <family val="2"/>
      </rPr>
      <t>Antes de 16 marzo de 2018</t>
    </r>
    <r>
      <rPr>
        <sz val="12"/>
        <rFont val="Calibri"/>
        <family val="2"/>
      </rPr>
      <t>).</t>
    </r>
  </si>
  <si>
    <t>Se participó en comité SIG donde la OCI participa. Se cuenta con Acta de la reunión.
Se realizó reunión del CICCI el 16 de Julio de 2018</t>
  </si>
  <si>
    <r>
      <rPr>
        <b/>
        <sz val="11"/>
        <rFont val="Arial"/>
        <family val="2"/>
      </rPr>
      <t>Enero:</t>
    </r>
    <r>
      <rPr>
        <sz val="11"/>
        <rFont val="Arial"/>
        <family val="2"/>
      </rPr>
      <t xml:space="preserve"> Se elaboró Acta de reunión del Comité OCI que hace parte del SIG
</t>
    </r>
    <r>
      <rPr>
        <b/>
        <sz val="11"/>
        <rFont val="Arial"/>
        <family val="2"/>
      </rPr>
      <t>Julio:</t>
    </r>
    <r>
      <rPr>
        <sz val="11"/>
        <rFont val="Arial"/>
        <family val="2"/>
      </rPr>
      <t xml:space="preserve"> Se cuenta con Acta de la reunión realizada el 16 de Julio de 2018</t>
    </r>
  </si>
  <si>
    <t>Atender asesoría o realizar acompañamientos proceso de Planeación Ambiental</t>
  </si>
  <si>
    <t>Atender asesoría o realizar acompañamientos al proceso de Gestión Ambiental y Desarrollo Rural y/o al proceso de Gestión de Talento Humano</t>
  </si>
  <si>
    <t xml:space="preserve">Atender asesoría o realizar acompañamientos al proceso de Direccionamiento Estratégico </t>
  </si>
  <si>
    <t xml:space="preserve">Atender asesoría o realizar acompañamientos al proceso de Gestión Jurídica y/o Control Disciplinario </t>
  </si>
  <si>
    <t xml:space="preserve">Atender asesoría o realizar acompañamientos al proceso de Gestión Financiero y/o Gestión de Recursos Físicos </t>
  </si>
  <si>
    <t>Atender asesoría o realizar acompañamientos al proceso de Participación y Educación ambiental y/o Gestión Documental</t>
  </si>
  <si>
    <t>Proceso de Gestión  de Recursos Informáticos y Tecnológicos</t>
  </si>
  <si>
    <t>Atender asesoría o realizar acompañamientos al proceso de comunicaciónes y/o Evaluación, seguimiento y control y/o Gestión  de Recursos Informáticos y Tecnológicos</t>
  </si>
  <si>
    <t xml:space="preserve">Auditorías </t>
  </si>
  <si>
    <t>Auditoría a la implementación de la OHSAS 18000:2007</t>
  </si>
  <si>
    <t>Se revisó el aplicativo Isolucion y éste proceso no tiene Acciones abiertas para revisar
Julio: Se realizó informe de seguimiento mediante Memorando # 2018IE204556 de Sept 1 de 2018</t>
  </si>
  <si>
    <r>
      <t xml:space="preserve">No tiene hallazgos en el PM de la contraloría. 
Junio de 2018: La Oficina Asesora de Comunicaciones no cuenta con hallazgos ni acciones dentro del Plan de Mejoramiento de la Contraloría de Bogotá. No obstante la actividad se encuentra programada para el mes de Julio.
</t>
    </r>
    <r>
      <rPr>
        <b/>
        <sz val="11"/>
        <color theme="1"/>
        <rFont val="Arial"/>
        <family val="2"/>
      </rPr>
      <t>Julio:</t>
    </r>
    <r>
      <rPr>
        <sz val="11"/>
        <color theme="1"/>
        <rFont val="Arial"/>
        <family val="2"/>
      </rPr>
      <t xml:space="preserve"> Acta de visita Administrativa de la Auditoría de Regularidad de la Contraloría de Bogota, del 3 de Julio de 2018. 
Mediante radicado 2018IE200455 se surtieron recomendaciones relacionadas con el procedimiento del Plan de Mejoramiento
Institucional segun Resolución No. 012 de 2018 de la Contraloría de Bogotá.</t>
    </r>
  </si>
  <si>
    <t>Se realizó Plan de Trabajo para realizar Taller sobre Cultura d control. Actividad programada para el 22 de Junio de 8 a 12. 
Se realizó reunión de capacitación sobre MIPG para servidores de la OCI el 1 de junio de 2018.
Septiembre 13: Se realizó Taller sobre Fomento de Cultura del Control el 13 de septiembre de 2018 de 9am a 11:15 am. Se tienen listas de asistencia y presentación.</t>
  </si>
  <si>
    <t xml:space="preserve">Reporte cargado en ISOLUCION y en Pagina web
</t>
  </si>
  <si>
    <t>Irelva Canosa
Sonia Tamayo</t>
  </si>
  <si>
    <t xml:space="preserve">Reportar los resultados en SEGPLAN en cumplimiento al proyecto de inversión 1100 </t>
  </si>
  <si>
    <t>Se  realiza reporte de seguimiento de las acciones de cumplimiento de gestión, inversión y  actividades DEL Proyecto 1100  que son responsabilidd del la OCI, entregado al responsable de consolidar en la Subsecretaría General y de Control Disciplinario por medio de correo electrónico:
Abril, enviado por Dianan Alarcón
Julio 4 de 2018 enviado a paola.moreno@ambientebogota.gov.co
Septiembre 28 de 2018 enviado a paola.moreno@ambientebogota.gov.co</t>
  </si>
  <si>
    <t xml:space="preserve">Seguimiento Especial -  Seguimiento a pasivos exigibles y reservas </t>
  </si>
  <si>
    <t>Se entregó informe mediante 2018IE229256 de Ocubre 1 de 2018.</t>
  </si>
  <si>
    <t>TOTAL DE INFORMES DE LEY PROGRAMADOS Y CUMPLIDOS</t>
  </si>
  <si>
    <t>CONTRATISTAS OCI</t>
  </si>
  <si>
    <t>CEDULA</t>
  </si>
  <si>
    <t>No.</t>
  </si>
  <si>
    <t>MIGUEL ÁNGEL PARDO MATEUS</t>
  </si>
  <si>
    <t>FRANCISCO  JAVIER ROMERO QUINTERO</t>
  </si>
  <si>
    <t>SILVERIA ASPRILLA LARA</t>
  </si>
  <si>
    <t>SONIA CRISTINA TAMAYO VARGAS</t>
  </si>
  <si>
    <t>VALOR UNITARIO</t>
  </si>
  <si>
    <t>VALOR 2 MESES</t>
  </si>
  <si>
    <t>TOTALES</t>
  </si>
  <si>
    <t>MARIA ELIZABETH PEÑA  SANCHEZ</t>
  </si>
  <si>
    <t>Elizabeth Peña - Silveria Asprilla</t>
  </si>
  <si>
    <t>Se realizó asesoría y acompañamiento a los procesos GRFisicos y GRFinancieros los días 9, 10, 16, 18 y 23 de julio, para la presentación de las evidencias que muestran el cumplimiento de los hallazgos con vencimiento a 31/12/18).
Se realiz recomendaciones para atender hallazgos declarados como incumplidos Mediante memorando # 2018IE257261</t>
  </si>
  <si>
    <r>
      <t xml:space="preserve">Se proyectó memorando 2018IE90226 sobre solicitud de seguimiento a mapas de corrupción del proceso de gestión jurídica
Mediante Rad. 2018IE107301 comunica a DLA resultado seguimiento mapas corrupción del Proceso juridico.
 </t>
    </r>
    <r>
      <rPr>
        <b/>
        <sz val="11"/>
        <color theme="1"/>
        <rFont val="Arial"/>
        <family val="2"/>
      </rPr>
      <t>Septiembre:</t>
    </r>
    <r>
      <rPr>
        <sz val="11"/>
        <color theme="1"/>
        <rFont val="Arial"/>
        <family val="2"/>
      </rPr>
      <t xml:space="preserve"> se comunicaron  los resultados con rad 2018IE218818 
</t>
    </r>
    <r>
      <rPr>
        <b/>
        <sz val="11"/>
        <color theme="1"/>
        <rFont val="Arial"/>
        <family val="2"/>
      </rPr>
      <t xml:space="preserve">Octubre: </t>
    </r>
    <r>
      <rPr>
        <sz val="11"/>
        <color theme="1"/>
        <rFont val="Arial"/>
        <family val="2"/>
      </rPr>
      <t>Mediante radicado   2018IE231916  se realizaron las observaciones a la propuesta del mapa de riesgos riesgos de gestión y de corrupción del proceso "Gestión Jurídica".</t>
    </r>
  </si>
  <si>
    <t>Se realizó asesoria al proceo de Participación y educación ambienteal en el tema de autoevaluación del proceso: Acta 29 de Agosto de 2018
Se envió Acta de reunión con compromisos a OPEL mediante memorando #2018IE262670</t>
  </si>
  <si>
    <r>
      <t xml:space="preserve">Se cuenta con Acta de reunión con la SER Julio 16 de 2018 (Revisión metas de indicadores y PM por procesos). Se cuenta co Acta de reunión del 23 de Julio de 2018 con DGA (Revisión de metas de indicadores y PM por procesos)
</t>
    </r>
    <r>
      <rPr>
        <b/>
        <sz val="11"/>
        <color theme="1"/>
        <rFont val="Arial"/>
        <family val="2"/>
      </rPr>
      <t>Octubre:</t>
    </r>
    <r>
      <rPr>
        <sz val="11"/>
        <color theme="1"/>
        <rFont val="Arial"/>
        <family val="2"/>
      </rPr>
      <t xml:space="preserve"> Se realizó reunión para revisión de observaciones y recomendaciones de los Proyectos 1150, 1132 y 7517 del días Noviembre 1 de 2018. Se envió Oficio con compromisos para reformular hallazgo de PM de la controlaira mediante memorando # 2018IE267073</t>
    </r>
  </si>
  <si>
    <t>Se realizó entrega del consolidado por medio del Memorando # 2018IE75133 de fecha 9 de abril de 2018.
NO se tienen acciones de Plan de Mejoramiento pro procesos para realizar seguimiento.</t>
  </si>
  <si>
    <r>
      <t xml:space="preserve">Mediante radicado No. 2018IE74106 se surtieron recomendaciones de ajuste al módulo de "Mejora" del aplicativo ISOLUCION. 
Según Acta del 30 de Julio de 2018 se realizó asesoría y acompañamiento a la formulación de la nueva política SIG
</t>
    </r>
    <r>
      <rPr>
        <b/>
        <sz val="11"/>
        <rFont val="Arial"/>
        <family val="2"/>
      </rPr>
      <t>Octubre:</t>
    </r>
    <r>
      <rPr>
        <sz val="11"/>
        <rFont val="Arial"/>
        <family val="2"/>
      </rPr>
      <t xml:space="preserve"> El 01-10-2018 se acompaño revisión acciones hallazgos plan de mejoramiento Contraloría (se anexa lista de asistencia). y el 24-10-2018 mediante forest 2018IE249037 se solicito a las dependencias responsables de las acciones declaradas como incumplidas, remisión de soportes de cumplimiento.</t>
    </r>
  </si>
  <si>
    <t>1. Se cambió la periodicidad del Informe de Austeridad del gasto, quedó trimestral. (Acta de 16 de Marzo de 2018)
2. Se modificó a trimestral el seguimiento a mapas de riesgos por proceso. (Acta de 9 de Abril)
3. Se modificaron fechas de auditorias internas, por solicitud de responsables de procesos: Proceso de gestión documental pasa de Abril a Agosto de 2018; Proceso de Gestión de Recursos físicos pasa de Abril a Junio de 2018 y Proceso de Direccionamiento estratégico pasa de Mayo a Septiembre de 2018. (Acta 4 de Mayo de 2018)
4. Se incluyen actividades de Asesoría y acompañamiento, para llevar control y registro de su cumplimiento. Cada tres meses iniciando desde el mes de julio de 2018. (Acta 12 de Junio de 2018)
5. Se incluyen en el Programa Anual de Auditorías y en el Plan de acción del proceso las Auditorias de ISO 27000:2013 y la de OHSAS 18001:2007 que se realizarán en el mes de septiembre de 2018. (Acta No. 15 del 31 de Julio de 2018.)
5. Se rectificó la periodicidad del informe SIDEAP incluyendo seguiiento realizado en Abril de 2018, Acta No. 17 de Septiembre 27 de 2018
6. Se incluyeron informes que no estaban en las actividades programadas: Elaboración Informe SEGPLAN, seguimiento a pasivos exigibles (se ha realizado 2 en Mayo y en septiembre) Acta No. 17 de Septiembre 27 de 2018
7. Se realizan reprogramaciones del Plan de Acción para entregar información actualizada a 30 de septiembre de 2018, incluyendo un seguimiento a indicadores de proyectos de inversión. Acta No. 18 de 2018.</t>
  </si>
  <si>
    <r>
      <rPr>
        <b/>
        <sz val="11"/>
        <color theme="1"/>
        <rFont val="Arial"/>
        <family val="2"/>
      </rPr>
      <t>Anual:</t>
    </r>
    <r>
      <rPr>
        <sz val="11"/>
        <color theme="1"/>
        <rFont val="Arial"/>
        <family val="2"/>
      </rPr>
      <t xml:space="preserve"> Se realizó retroalimentación, mediante Memorando 2018IE67288
</t>
    </r>
    <r>
      <rPr>
        <b/>
        <sz val="11"/>
        <color theme="1"/>
        <rFont val="Arial"/>
        <family val="2"/>
      </rPr>
      <t>I Trimestre</t>
    </r>
    <r>
      <rPr>
        <sz val="11"/>
        <color theme="1"/>
        <rFont val="Arial"/>
        <family val="2"/>
      </rPr>
      <t xml:space="preserve">: Se realizó informe y se retroalimentó mediante memorando 2018IE99561
</t>
    </r>
    <r>
      <rPr>
        <b/>
        <sz val="11"/>
        <color theme="1"/>
        <rFont val="Arial"/>
        <family val="2"/>
      </rPr>
      <t>II Trimestre:</t>
    </r>
    <r>
      <rPr>
        <sz val="11"/>
        <color theme="1"/>
        <rFont val="Arial"/>
        <family val="2"/>
      </rPr>
      <t xml:space="preserve"> Se comunicaron resultados mediante memorando # 2018IE202636
</t>
    </r>
    <r>
      <rPr>
        <b/>
        <sz val="11"/>
        <color theme="1"/>
        <rFont val="Arial"/>
        <family val="2"/>
      </rPr>
      <t>III Trimestre</t>
    </r>
    <r>
      <rPr>
        <sz val="11"/>
        <color theme="1"/>
        <rFont val="Arial"/>
        <family val="2"/>
      </rPr>
      <t>: Se realiza retroalimentación mediante memorando # 2018IE280639</t>
    </r>
  </si>
  <si>
    <r>
      <t xml:space="preserve">Para realizar el plan de mejoramiento de la auditoria al proceso de control Disciplinario, como consta en actas del 18 de julio de 2018 y relación asistencia de 25 julio 2018 (correo institucional 26 de julio de 2018).
</t>
    </r>
    <r>
      <rPr>
        <b/>
        <sz val="11"/>
        <rFont val="Arial"/>
        <family val="2"/>
      </rPr>
      <t>Septiembre- Octubre</t>
    </r>
    <r>
      <rPr>
        <sz val="11"/>
        <rFont val="Arial"/>
        <family val="2"/>
      </rPr>
      <t xml:space="preserve">: Se proyectó rad. 2018IE209772 de  respuesta a rad  2018IE195513 de DLA sobre seguimiento a plan mejora de los procesos de Gestión jurídica sobre el Boletín Legal Ambiental
</t>
    </r>
    <r>
      <rPr>
        <b/>
        <sz val="11"/>
        <rFont val="Arial"/>
        <family val="2"/>
      </rPr>
      <t>Noviembre</t>
    </r>
    <r>
      <rPr>
        <sz val="11"/>
        <rFont val="Arial"/>
        <family val="2"/>
      </rPr>
      <t>: Se proyectó Rad. 2018IE281102 de respuesta al radicado 2018IE280349 de DLA sobre solicitud de información sobre Resolución 5589 de 2011 “Por la cual se fija el procedimiento de cobro de los servicios de evaluación y seguimiento ambiental”.</t>
    </r>
  </si>
  <si>
    <t>Se realiza asesoría por medio del memorando # 2018IE178732
Se envían Tips sobre el valor de la Diligencia Mediante memorando # 2018IE258032
Asesoría sobre Manuales de supervisión 2018IE270679</t>
  </si>
  <si>
    <r>
      <t xml:space="preserve">Acta de Mayo 31 de 2018 de asesoría y acompañamiento sobre Revisión del módulo IAS
</t>
    </r>
    <r>
      <rPr>
        <b/>
        <sz val="11"/>
        <rFont val="Arial"/>
        <family val="2"/>
      </rPr>
      <t>Octubre:</t>
    </r>
    <r>
      <rPr>
        <sz val="11"/>
        <rFont val="Arial"/>
        <family val="2"/>
      </rPr>
      <t xml:space="preserve"> Como gestor ético participó en las reuniónes para preparar talleres para sensibilización sobre Código de integridad. Actas de 16, 25 y 29 de Octubre.
</t>
    </r>
    <r>
      <rPr>
        <b/>
        <sz val="11"/>
        <rFont val="Arial"/>
        <family val="2"/>
      </rPr>
      <t>Noviembre:</t>
    </r>
    <r>
      <rPr>
        <sz val="11"/>
        <rFont val="Arial"/>
        <family val="2"/>
      </rPr>
      <t xml:space="preserve"> Acta de reunión de gestores de integridad Noviembre 22 de 2018.</t>
    </r>
  </si>
  <si>
    <r>
      <t xml:space="preserve">Evaluación al Sistema de Control Interno Contable
</t>
    </r>
    <r>
      <rPr>
        <sz val="12"/>
        <rFont val="Calibri"/>
        <family val="2"/>
        <scheme val="minor"/>
      </rPr>
      <t xml:space="preserve">*  </t>
    </r>
    <r>
      <rPr>
        <b/>
        <u/>
        <sz val="12"/>
        <rFont val="Calibri"/>
        <family val="2"/>
        <scheme val="minor"/>
      </rPr>
      <t>Antes del 17 de enero</t>
    </r>
    <r>
      <rPr>
        <sz val="12"/>
        <rFont val="Calibri"/>
        <family val="2"/>
        <scheme val="minor"/>
      </rPr>
      <t xml:space="preserve"> a  Dirección Distrital de Contabilidad.
*  </t>
    </r>
    <r>
      <rPr>
        <b/>
        <u/>
        <sz val="12"/>
        <rFont val="Calibri"/>
        <family val="2"/>
        <scheme val="minor"/>
      </rPr>
      <t>Antes del 31 de enero</t>
    </r>
    <r>
      <rPr>
        <sz val="12"/>
        <rFont val="Calibri"/>
        <family val="2"/>
        <scheme val="minor"/>
      </rPr>
      <t xml:space="preserve"> a Veeduría Distrital.  
*  </t>
    </r>
    <r>
      <rPr>
        <b/>
        <u/>
        <sz val="12"/>
        <rFont val="Calibri"/>
        <family val="2"/>
        <scheme val="minor"/>
      </rPr>
      <t>Antes del 15 febrero</t>
    </r>
    <r>
      <rPr>
        <sz val="12"/>
        <rFont val="Calibri"/>
        <family val="2"/>
        <scheme val="minor"/>
      </rPr>
      <t xml:space="preserve"> a Contraloría de Bogotá, en formato CBN-1019 en la Rendición Cuenta Anual (Décimo primer día hábil de febrero) 
(Resoluciones 357 de 2008, 193 de 2016 y 706 de 2016 art. 16 de la Contaduría General de la Nación, Res 001 de 2015 de la Contaduria General de la Nación, en especial art 2 paragrafo 1 (Instructivo 002 del 21 de Diciembre de 2016 de la Contaduria General de la Nación, para vigencia 2017). Decreto Nacional 648 de 2017 artículo 2.2.21.4.9. literal "d".
Resolución 193 de 2016 de la CGN.</t>
    </r>
  </si>
  <si>
    <t xml:space="preserve">Irelva Canosa
</t>
  </si>
  <si>
    <r>
      <t xml:space="preserve">Se realiza reunión para revisar tema de informes del mes de febrero por problemas con la actualización de Isolucion.
Se realiza reunión de autoevaluación para revisar el tema de TRD Marzo 16 de 2018.
</t>
    </r>
    <r>
      <rPr>
        <b/>
        <sz val="11"/>
        <color theme="1"/>
        <rFont val="Arial"/>
        <family val="2"/>
      </rPr>
      <t>Agosto</t>
    </r>
    <r>
      <rPr>
        <sz val="11"/>
        <color theme="1"/>
        <rFont val="Arial"/>
        <family val="2"/>
      </rPr>
      <t xml:space="preserve">: Reunión de autocontrol el 31 de Agosto de 2018. Acta # 16
</t>
    </r>
    <r>
      <rPr>
        <b/>
        <sz val="11"/>
        <color theme="1"/>
        <rFont val="Arial"/>
        <family val="2"/>
      </rPr>
      <t>Octubre</t>
    </r>
    <r>
      <rPr>
        <sz val="11"/>
        <color theme="1"/>
        <rFont val="Arial"/>
        <family val="2"/>
      </rPr>
      <t xml:space="preserve">: Reunión de autocontrol el 18 de Octubre de 2018. Acta No. 18
</t>
    </r>
    <r>
      <rPr>
        <b/>
        <sz val="11"/>
        <color theme="1"/>
        <rFont val="Arial"/>
        <family val="2"/>
      </rPr>
      <t>Noviembre:</t>
    </r>
    <r>
      <rPr>
        <sz val="11"/>
        <color theme="1"/>
        <rFont val="Arial"/>
        <family val="2"/>
      </rPr>
      <t xml:space="preserve"> Se realizó reunión de autoevaluación. Acta No. 19 de Noviembre 22 de 2018 
</t>
    </r>
    <r>
      <rPr>
        <b/>
        <sz val="11"/>
        <color theme="1"/>
        <rFont val="Arial"/>
        <family val="2"/>
      </rPr>
      <t>Diciembre:</t>
    </r>
    <r>
      <rPr>
        <sz val="11"/>
        <color theme="1"/>
        <rFont val="Arial"/>
        <family val="2"/>
      </rPr>
      <t xml:space="preserve"> Se realizó reunión de autoevaluación. Acta No. 20 de Diciembre 7 de 2018 </t>
    </r>
  </si>
  <si>
    <r>
      <rPr>
        <b/>
        <sz val="11"/>
        <rFont val="Arial"/>
        <family val="2"/>
      </rPr>
      <t xml:space="preserve">Enero: </t>
    </r>
    <r>
      <rPr>
        <sz val="11"/>
        <rFont val="Arial"/>
        <family val="2"/>
      </rPr>
      <t xml:space="preserve">Acta No. 1 de Enero 26 de 2018
</t>
    </r>
    <r>
      <rPr>
        <b/>
        <sz val="11"/>
        <rFont val="Arial"/>
        <family val="2"/>
      </rPr>
      <t>Febrero:</t>
    </r>
    <r>
      <rPr>
        <sz val="11"/>
        <rFont val="Arial"/>
        <family val="2"/>
      </rPr>
      <t xml:space="preserve"> Acta No. 2 de Febrero 6 de 2018</t>
    </r>
    <r>
      <rPr>
        <b/>
        <sz val="11"/>
        <rFont val="Arial"/>
        <family val="2"/>
      </rPr>
      <t xml:space="preserve">
Marzo:</t>
    </r>
    <r>
      <rPr>
        <sz val="11"/>
        <rFont val="Arial"/>
        <family val="2"/>
      </rPr>
      <t xml:space="preserve"> Acta No. 3 de Marzo 16 de 2018, acta No. 4 de marzo 23 de 2018
</t>
    </r>
    <r>
      <rPr>
        <b/>
        <sz val="11"/>
        <rFont val="Arial"/>
        <family val="2"/>
      </rPr>
      <t>Abril:</t>
    </r>
    <r>
      <rPr>
        <sz val="11"/>
        <rFont val="Arial"/>
        <family val="2"/>
      </rPr>
      <t xml:space="preserve"> Acta No. 5 de Abril 6 de 2018, Acta No. 6 de Abril 9 de 2018 
</t>
    </r>
    <r>
      <rPr>
        <b/>
        <sz val="11"/>
        <rFont val="Arial"/>
        <family val="2"/>
      </rPr>
      <t>Mayo:</t>
    </r>
    <r>
      <rPr>
        <sz val="11"/>
        <rFont val="Arial"/>
        <family val="2"/>
      </rPr>
      <t xml:space="preserve"> Acta No. 7 de Mayo 4 de 2018, Acta No. 8 de Mayo 17 de 2018
</t>
    </r>
    <r>
      <rPr>
        <b/>
        <sz val="11"/>
        <rFont val="Arial"/>
        <family val="2"/>
      </rPr>
      <t>Junio</t>
    </r>
    <r>
      <rPr>
        <sz val="11"/>
        <rFont val="Arial"/>
        <family val="2"/>
      </rPr>
      <t xml:space="preserve">: Acta No. 9 de Junio 1 de 2018, Acta No. 10 de Junio 8 de 2018, Acta No. 11 de Junio 18 de 2018, Acta No. 12 de Junio 20 de 2018, Acta No. 13 de Junio 22  de 2018
</t>
    </r>
    <r>
      <rPr>
        <b/>
        <sz val="11"/>
        <rFont val="Arial"/>
        <family val="2"/>
      </rPr>
      <t xml:space="preserve">Julio: </t>
    </r>
    <r>
      <rPr>
        <sz val="11"/>
        <rFont val="Arial"/>
        <family val="2"/>
      </rPr>
      <t xml:space="preserve">Acta No. 14 de Julio 11 de 2018, Acta No. 15 de Julio 31 de 2018
</t>
    </r>
    <r>
      <rPr>
        <b/>
        <sz val="11"/>
        <rFont val="Arial"/>
        <family val="2"/>
      </rPr>
      <t>Agosto:</t>
    </r>
    <r>
      <rPr>
        <sz val="11"/>
        <rFont val="Arial"/>
        <family val="2"/>
      </rPr>
      <t xml:space="preserve"> Acta No. 16 del 31 de Agosto de 2018
</t>
    </r>
    <r>
      <rPr>
        <b/>
        <sz val="11"/>
        <rFont val="Arial"/>
        <family val="2"/>
      </rPr>
      <t>Septiembre</t>
    </r>
    <r>
      <rPr>
        <sz val="11"/>
        <rFont val="Arial"/>
        <family val="2"/>
      </rPr>
      <t xml:space="preserve">: Acta No. 17 de Septiembre 27 de 2018
</t>
    </r>
    <r>
      <rPr>
        <b/>
        <sz val="11"/>
        <rFont val="Arial"/>
        <family val="2"/>
      </rPr>
      <t>Octubre:</t>
    </r>
    <r>
      <rPr>
        <sz val="11"/>
        <rFont val="Arial"/>
        <family val="2"/>
      </rPr>
      <t xml:space="preserve"> Acta no. 18 del 18 de Octubre de 2018
</t>
    </r>
    <r>
      <rPr>
        <b/>
        <sz val="11"/>
        <rFont val="Arial"/>
        <family val="2"/>
      </rPr>
      <t>Noviembre:</t>
    </r>
    <r>
      <rPr>
        <sz val="11"/>
        <rFont val="Arial"/>
        <family val="2"/>
      </rPr>
      <t xml:space="preserve"> Se realizó reunión de autoevaluación. Acta No. 19 de Noviembre 22 de 2018 
</t>
    </r>
    <r>
      <rPr>
        <b/>
        <sz val="11"/>
        <rFont val="Arial"/>
        <family val="2"/>
      </rPr>
      <t>Diciembre:</t>
    </r>
    <r>
      <rPr>
        <sz val="11"/>
        <rFont val="Arial"/>
        <family val="2"/>
      </rPr>
      <t xml:space="preserve"> Se realizó reunión de autoevaluación. Acta No. 20 de Diciembre 7 de 2018 </t>
    </r>
  </si>
  <si>
    <r>
      <t xml:space="preserve">Mediante radicado 2018IE182040 se comunicó cronograma de asesoría y acompañamiento sobre la metodología para elaborar los mapas de riesgos de gestión y de corrupción a todos los procesos.
</t>
    </r>
    <r>
      <rPr>
        <b/>
        <sz val="11"/>
        <rFont val="Arial"/>
        <family val="2"/>
      </rPr>
      <t>Noviembre:</t>
    </r>
    <r>
      <rPr>
        <sz val="11"/>
        <rFont val="Arial"/>
        <family val="2"/>
      </rPr>
      <t xml:space="preserve"> Caracterización Actualizada – Proceso de Control y Mejora.2018IE265654. Asesoría y observaciones a Mapa de Riesgos Proceso de Gestión Ambiental y Desarrollo Rural mediante Memorando # 2018IE265670. Retroalimentación Herramienta Captura de Información Mapa de Riesgos. Participación y Educación Ambiental Mediante memorando # 2018IE265684
</t>
    </r>
    <r>
      <rPr>
        <b/>
        <sz val="11"/>
        <rFont val="Arial"/>
        <family val="2"/>
      </rPr>
      <t>Diciembre:</t>
    </r>
    <r>
      <rPr>
        <sz val="11"/>
        <rFont val="Arial"/>
        <family val="2"/>
      </rPr>
      <t xml:space="preserve">  Se realizaron las siguientes asesorías: Radicado 2018IE280659: Reiteracion Mapa Riesgos Proceso de Gestión de Recursos Financieros, Radicado 2018IE296150: Reiteración Mapa de Riesgos Proceso de Control Disciplinario, Radicado 2018IE303313: Compilacion y entrega de mapas de riesgo para aprobación</t>
    </r>
  </si>
  <si>
    <t xml:space="preserve">Se realizó entrega de informe del seguimiento mediante Memorando # 2018IE281616 </t>
  </si>
  <si>
    <r>
      <rPr>
        <b/>
        <sz val="12"/>
        <rFont val="Calibri"/>
        <family val="2"/>
      </rPr>
      <t xml:space="preserve">Seguimiento a la implementación y sostenibilidad del Sistema Integrado de Gestión - SIG. 
</t>
    </r>
    <r>
      <rPr>
        <sz val="12"/>
        <rFont val="Calibri"/>
        <family val="2"/>
      </rPr>
      <t xml:space="preserve">*Reportar los resultados de la ejecución de las auditorías programadas para tal fin, en el instrumento y bajo la metodología establecida.
*Se darán a conocer </t>
    </r>
    <r>
      <rPr>
        <b/>
        <sz val="12"/>
        <rFont val="Calibri"/>
        <family val="2"/>
      </rPr>
      <t>al representante legal y  Comités Institucionales de Coordinación de Control Interno</t>
    </r>
    <r>
      <rPr>
        <sz val="12"/>
        <rFont val="Calibri"/>
        <family val="2"/>
      </rPr>
      <t>, para adoptar las medidas y acciones de mejora que correspondan.</t>
    </r>
    <r>
      <rPr>
        <b/>
        <sz val="12"/>
        <rFont val="Calibri"/>
        <family val="2"/>
      </rPr>
      <t xml:space="preserve">
 *</t>
    </r>
    <r>
      <rPr>
        <sz val="12"/>
        <rFont val="Calibri"/>
        <family val="2"/>
      </rPr>
      <t>La Dirección Distrital de Desarrollo Institucional consolidará y analizará c</t>
    </r>
    <r>
      <rPr>
        <b/>
        <sz val="12"/>
        <rFont val="Calibri"/>
        <family val="2"/>
      </rPr>
      <t>on corte a 30 de junio y 31 de diciembre</t>
    </r>
    <r>
      <rPr>
        <sz val="12"/>
        <rFont val="Calibri"/>
        <family val="2"/>
      </rPr>
      <t xml:space="preserve"> la información de cada vigencia reportada respecto del seguimiento a la implementación y sostenibilidad del Sistema Integrado de Gestión - SIG en el Distrito, de acuerdo con las normas que regulan la materia. 
El resultado de este ejercicio contendrá las conclusiones y recomendaciones respecto de la implementación y sostenibilidad del  SIG a nivel Distrital, las cuales deberán ser implementadas por los líderes de proceso en lo que corresponda.</t>
    </r>
    <r>
      <rPr>
        <b/>
        <sz val="12"/>
        <rFont val="Calibri"/>
        <family val="2"/>
      </rPr>
      <t xml:space="preserve">
 (Decreto Distrital 215 de 2017 Art 4)</t>
    </r>
    <r>
      <rPr>
        <sz val="12"/>
        <rFont val="Calibri"/>
        <family val="2"/>
      </rPr>
      <t xml:space="preserve">
</t>
    </r>
  </si>
  <si>
    <t>Certificación de entrega de informe del 16 de Marzo de 2018 Link: http://www.ambientebogota.gov.co/web/transparencia/informes-de-gestion-evaluacion-y-auditoria Numeral 8.</t>
  </si>
  <si>
    <t>Se radicó informe mediante Oficio #2018IE17691  del 31/01/2018 y se publicó en pagina web.
Julio: Se presento informe mediante Memorando # 2018IE176953 del 31/07/2018 y se encuentra publicado en la pagina web.</t>
  </si>
  <si>
    <r>
      <rPr>
        <sz val="11"/>
        <color theme="1"/>
        <rFont val="Arial"/>
        <family val="2"/>
      </rPr>
      <t>Se solicito seguimiento con soporte de evidencia mediante oficio</t>
    </r>
    <r>
      <rPr>
        <b/>
        <sz val="11"/>
        <color theme="1"/>
        <rFont val="Arial"/>
        <family val="2"/>
      </rPr>
      <t xml:space="preserve"> #2018IE14746  del 26/01/2018.
Julio: </t>
    </r>
    <r>
      <rPr>
        <sz val="11"/>
        <color theme="1"/>
        <rFont val="Arial"/>
        <family val="2"/>
      </rPr>
      <t>Acta de visita Administrativa de la Auditoría de Regularidad de la Contraloría de Bogota, del 3 de Julio de 2018. 
Se realiza recomendaciones sobre acciones declaradas como inefectivas o incumplidas mediante memorando #2018IE223889 y 2018IE223720</t>
    </r>
  </si>
  <si>
    <r>
      <t xml:space="preserve">Memorando 2018IE13502 del 24/01/2018.
</t>
    </r>
    <r>
      <rPr>
        <b/>
        <sz val="11"/>
        <rFont val="Arial"/>
        <family val="2"/>
      </rPr>
      <t>Julio</t>
    </r>
    <r>
      <rPr>
        <sz val="11"/>
        <rFont val="Arial"/>
        <family val="2"/>
      </rPr>
      <t>: Acta de visita Administrativa de la Auditoría de Regularidad de la Contraloría de Bogota, del 19 de Julio de 2018. 
Se realizó mesa de trabajo el día 10/07/18, comunicada mediante el radicado 2018IE157394 del 06/07/2018.</t>
    </r>
  </si>
  <si>
    <r>
      <t xml:space="preserve">Se realizó entrega del consolidado por medio del Memorando # 2018IE63435 del 27/03/2019.
Se recuerda seguimiento mediante memorando # : 2018IE157746  09/07/2018.
Mediante radicado 2018IE174106 se surtieron recomendaciones sobre ajustes del módulo de Mejora del aplicativo ISOLUCION,
</t>
    </r>
    <r>
      <rPr>
        <b/>
        <sz val="11"/>
        <color theme="1"/>
        <rFont val="Arial"/>
        <family val="2"/>
      </rPr>
      <t>Agosto:</t>
    </r>
    <r>
      <rPr>
        <sz val="11"/>
        <color theme="1"/>
        <rFont val="Arial"/>
        <family val="2"/>
      </rPr>
      <t xml:space="preserve">  Se realizaron recomendaciones mediante el memorando # 2018IE200455 y se entregó información consolidada  mediante Memorando #  2018IE217573 y solicitud de publicacion en Pagina Web mediante Memorando # 2018IE215175</t>
    </r>
  </si>
  <si>
    <t>Informe de resultados de sequimiento al proceso Comunicaciones Rad. 2018IE39519 del 28/02/2018.
Septiembre: Se realizó retroalimentación mediante memorando 2018IE217633 del 17/06/2018.
Mediante radicado : 2018IE246434 del 22/10/2018 se realizó el seguimiento y registro al estado del plan de mejoramiento del proceso "Comunicaciones"</t>
  </si>
  <si>
    <t>Se realizó retroalimentación mediante los Memorandos # 2018IE52521, 2018IE54429, 2018IE45188, 2018IE52408, 2018IE47782
Mediante radicado 2018IE173878 se informó sobre la creación de las acciones en el módulo de mejora relacionadas con el plan de mejoramiento derivado de la auditoria interna al Laboratorio Ambiental
Septiembre: Se retroalimenta mediante Memorando # 2018IE223918 del 24/09/2018.</t>
  </si>
  <si>
    <r>
      <t xml:space="preserve">Se realizó entrega de la evidencia de cumplimiento del Plan de Mejoramiento Institucional del proceso  por medio del forest 2018IE55765 del 16 de marzo de 2018.
</t>
    </r>
    <r>
      <rPr>
        <b/>
        <sz val="11"/>
        <color theme="1"/>
        <rFont val="Arial"/>
        <family val="2"/>
      </rPr>
      <t>Agosto:</t>
    </r>
    <r>
      <rPr>
        <sz val="11"/>
        <color theme="1"/>
        <rFont val="Arial"/>
        <family val="2"/>
      </rPr>
      <t xml:space="preserve"> Se comunican resultados por medio de Memorando # 2018IE202973 del 30 de agosto de 2018.</t>
    </r>
  </si>
  <si>
    <t xml:space="preserve"> Se realizó retroalimentacion por medio del Forest # 2018IE22023, 2018IE41352 del 01/03/2018.
Julio: Se realizó retroalimentación mediante memorando # 2018IE185418 del 09/08/2018.</t>
  </si>
  <si>
    <t xml:space="preserve"> Se realizó retroalimentacion por medio del Forest # 2018IE42917 del 2 de marzo de 2018
Se solicitó prorroga para cumplimiento de las acciones del PM por medio del memorando # 2018IE182863 del 06/08/2018.</t>
  </si>
  <si>
    <r>
      <t xml:space="preserve">Por medio del memorando #2018IE48695 del 09/03/2018 se realiza comunicación de resultados del seguimiento a: Plan de Mejoramiento por Procesos, Plan de Manejo de Riesgos y a los Indicadores de Gestión del Proceso de Control Disciplinario, según radicado 2018IE21566 del 07/02/2018. 
</t>
    </r>
    <r>
      <rPr>
        <b/>
        <sz val="11"/>
        <color theme="1"/>
        <rFont val="Arial"/>
        <family val="2"/>
      </rPr>
      <t>Julio</t>
    </r>
    <r>
      <rPr>
        <sz val="11"/>
        <color theme="1"/>
        <rFont val="Arial"/>
        <family val="2"/>
      </rPr>
      <t xml:space="preserve">, se realiza retroalimentación sobre seguimiento mediante Memorando # 2018IE176952 del 31/07/2018.
</t>
    </r>
  </si>
  <si>
    <r>
      <t xml:space="preserve">Se comunicaron los resultados mediante el radicado No. 2018IE46054 del 7/3/18. 
</t>
    </r>
    <r>
      <rPr>
        <b/>
        <sz val="11"/>
        <color theme="1"/>
        <rFont val="Arial"/>
        <family val="2"/>
      </rPr>
      <t>Julio</t>
    </r>
    <r>
      <rPr>
        <sz val="11"/>
        <color theme="1"/>
        <rFont val="Arial"/>
        <family val="2"/>
      </rPr>
      <t>: Se comunicó resultado mediante el radicado 2018IE185617 del 10/08/2018.</t>
    </r>
  </si>
  <si>
    <r>
      <t xml:space="preserve">Se comunicaron los resultados mediante el radicado No. 2018IE55775 del 16/3/18. 
</t>
    </r>
    <r>
      <rPr>
        <b/>
        <sz val="11"/>
        <color theme="1"/>
        <rFont val="Arial"/>
        <family val="2"/>
      </rPr>
      <t>Septiembre:</t>
    </r>
    <r>
      <rPr>
        <sz val="11"/>
        <color theme="1"/>
        <rFont val="Arial"/>
        <family val="2"/>
      </rPr>
      <t xml:space="preserve"> Se retroalimenta mediante Memorando # 2018IE217616  del 17/09/2018 Y 2018IE223988 del 24/09/2018.</t>
    </r>
  </si>
  <si>
    <t>Se han comunicado resultados de seguimiento mediante Memorando # 2018IE53077 del 14/03/2018.
La retroalimentación a Junio se realizó mediante Memorando # 2018IE149641 del 28/06/2018.</t>
  </si>
  <si>
    <t>Se realizó informe y se radico soporte mediante memorando No. 2018IE42998 del 02/03/2018.
Julio: se realizó retroalimentación mediante memorando #  2018IE172691 del 25/07/2018.</t>
  </si>
  <si>
    <t>Se realizó entrega de Informe mediante Memorando # 2018IE85928 del 20/04/2018.
Se recuerda seguimiento a junio mediante memorando # 2018IE157522 del 06/07/2018.
Octubre: Se crea seguimiento a indicadores con corte a 30 de septiembre para entrega de informe sobre seguimiento a metas de Plan de Desarrollo. Se reprograma el consolidado para que se realice con la información actualizada a 30 de septiembre de 2018, mediante Acta No. 18 del 18 de Octubre de 2018.</t>
  </si>
  <si>
    <t xml:space="preserve">Se solicitó información de seguimiento a través de Memorando 2018IE21566 del 07/02/2018, se recibio información via correo electronico de avance y evidencias cumplimiento de actividades así como entrevistas con los profesioanes desigandos de los indicadores del proceso direccionamiento. Se realizó entrega del consolidado por medio del Memorando # 2018IE75133 de fecha 9 de abril de 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sobre seguimiento a indicadores de gestión mediante Memorando # 2018IE265932 del 14/11/2018.
</t>
  </si>
  <si>
    <t>Informe de resultados de sequimiento al proceso Comunicaciones Rad. 2018IE39519 del 28/02/2018.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de los resultados mediante Memoranfdo #  2018IE307237 del 26/12/2018.</t>
  </si>
  <si>
    <t>Informe de resultados de sequimiento los indicadores del proceso Rad.  2018IE42881 del 02/03/2018.
Octubre: Se crea seguimiento a indicadores con corte a 30 de septiembre para entrega de informe sobre seguimiento a metas de Plan de Desarrollo, se entrega retroalimentación mediante memorando # 2018IE253478 del 30/10/2018  y 2018IE253481 del 30/10/2018.</t>
  </si>
  <si>
    <r>
      <t xml:space="preserve">Se realizó retroalimentación con memorando No. 2018IE48705 del 9 de Marzo de 2018
</t>
    </r>
    <r>
      <rPr>
        <b/>
        <sz val="11"/>
        <color theme="1"/>
        <rFont val="Arial"/>
        <family val="2"/>
      </rPr>
      <t>Agosto:</t>
    </r>
    <r>
      <rPr>
        <sz val="11"/>
        <color theme="1"/>
        <rFont val="Arial"/>
        <family val="2"/>
      </rPr>
      <t xml:space="preserve"> Se realizó retroalimentación mediante Memorando # 2018IE221083 del 20/09/2018.
</t>
    </r>
    <r>
      <rPr>
        <b/>
        <sz val="11"/>
        <color theme="1"/>
        <rFont val="Arial"/>
        <family val="2"/>
      </rPr>
      <t>Octubre:</t>
    </r>
    <r>
      <rPr>
        <sz val="11"/>
        <color theme="1"/>
        <rFont val="Arial"/>
        <family val="2"/>
      </rPr>
      <t xml:space="preserve"> Se crea seguimiento a indicadores con corte a 30 de septiembre para entrega de informe sobre seguimiento a metas de Plan de Desarrollo. Se realizó seguimiento y se retroalimentó mediante Memorando # 2018IE254172 del 30/10/2018.
</t>
    </r>
    <r>
      <rPr>
        <b/>
        <sz val="11"/>
        <color theme="1"/>
        <rFont val="Arial"/>
        <family val="2"/>
      </rPr>
      <t xml:space="preserve">Diciembre: </t>
    </r>
    <r>
      <rPr>
        <sz val="11"/>
        <color theme="1"/>
        <rFont val="Arial"/>
        <family val="2"/>
      </rPr>
      <t>Se realizó seguimiento a los inidcadores y se realiza retroalimentación mediante memornado # 2018IE303392 del 20/12/2018.</t>
    </r>
  </si>
  <si>
    <r>
      <t xml:space="preserve">Febrero: Se realizó retroalimentación mediante el memorando # 2018IE55760 del 16/03/2018, 2018IE54429 del 15/03/2018, 2018IE45188  06 de marzo, 2018IE53027 del 14/03/2018, 2018IE47782 del 08/03/2018.
Septiembre: se realizó retroalimentación mediante Memorando # 2018IE229304 del 01/10/2018.
</t>
    </r>
    <r>
      <rPr>
        <b/>
        <sz val="11"/>
        <color theme="1"/>
        <rFont val="Arial"/>
        <family val="2"/>
      </rPr>
      <t>Octubre:</t>
    </r>
    <r>
      <rPr>
        <sz val="11"/>
        <color theme="1"/>
        <rFont val="Arial"/>
        <family val="2"/>
      </rPr>
      <t xml:space="preserv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Mediante radicado  2018IE229304 del 01/10/2018  se dieron a conocer las observaciones y estado de cumplimiento de las metas producto y de sus indicadores asociados.
</t>
    </r>
  </si>
  <si>
    <r>
      <t xml:space="preserve">Auditoria para reprogramar debido a que no se había constituido aún la caja menor de la SDA.
</t>
    </r>
    <r>
      <rPr>
        <b/>
        <sz val="11"/>
        <rFont val="Arial"/>
        <family val="2"/>
      </rPr>
      <t>Julio</t>
    </r>
    <r>
      <rPr>
        <sz val="11"/>
        <color theme="1"/>
        <rFont val="Arial"/>
        <family val="2"/>
      </rPr>
      <t xml:space="preserve">: Se realizó informe de seguimiento y se retroalimentó mediante Memorando # 2018IE166020 del 17/07/2018.
</t>
    </r>
    <r>
      <rPr>
        <b/>
        <sz val="11"/>
        <color theme="1"/>
        <rFont val="Arial"/>
        <family val="2"/>
      </rPr>
      <t xml:space="preserve">Noviembre: </t>
    </r>
    <r>
      <rPr>
        <sz val="11"/>
        <color theme="1"/>
        <rFont val="Arial"/>
        <family val="2"/>
      </rPr>
      <t>Se realiza retroalimentación del seguimiento mediante memorando # 2018IE269592 del 19/11/2018.</t>
    </r>
  </si>
  <si>
    <t>Se presentó avance de PAA en Comité Institucional de coordinación de Control Interno (Acta de Comité N° 002 del 16 de Julio de 2018)</t>
  </si>
  <si>
    <r>
      <t xml:space="preserve">Se envió correo a todos los auditores OCI archivo con matriz de PM de la Contraloría el 26 de Enero de 2018..
Se realizó informe del consolidado para Revisión por la Dirección y adicionalmente se retroalimento al comité Directivo acta N°002 del 16 de julio de 2018. 
</t>
    </r>
    <r>
      <rPr>
        <b/>
        <sz val="11"/>
        <color theme="1"/>
        <rFont val="Arial"/>
        <family val="2"/>
      </rPr>
      <t>Agosto:</t>
    </r>
    <r>
      <rPr>
        <sz val="11"/>
        <color theme="1"/>
        <rFont val="Arial"/>
        <family val="2"/>
      </rPr>
      <t xml:space="preserve">  Recomendaciones de aplicación, procedimiento Plan de Mejoramiento Institucional Memorando #  2018IE200455 del 28/08/2018.
</t>
    </r>
    <r>
      <rPr>
        <b/>
        <sz val="11"/>
        <color theme="1"/>
        <rFont val="Arial"/>
        <family val="2"/>
      </rPr>
      <t>Octubre:</t>
    </r>
    <r>
      <rPr>
        <sz val="11"/>
        <color theme="1"/>
        <rFont val="Arial"/>
        <family val="2"/>
      </rPr>
      <t xml:space="preserve"> Se informa estado de las acciones de mejora despues de la visita de regualridad mediante Memorando #  2018IE234869 del 05/10/2018.</t>
    </r>
  </si>
  <si>
    <r>
      <t>Se solicitó información de seguimiento a través de Memorando #</t>
    </r>
    <r>
      <rPr>
        <b/>
        <sz val="11"/>
        <color theme="1"/>
        <rFont val="Arial"/>
        <family val="2"/>
      </rPr>
      <t xml:space="preserve"> 2018IE15484 del 29/01/2018.
Julio: </t>
    </r>
    <r>
      <rPr>
        <sz val="11"/>
        <color theme="1"/>
        <rFont val="Arial"/>
        <family val="2"/>
      </rPr>
      <t xml:space="preserve">Acta de visita Administrativa de la Auditoría de Regularidad de la Contraloría de Bogota, del 29 de Junio de 2018. </t>
    </r>
  </si>
  <si>
    <t xml:space="preserve"> Se realizó retroalimentacion por medio del Forest # 2018IE21566 del 07/02/2018, 2018IE40881  del 01/03/2018.
Septiembre: Se realizó retroalimentación mediante Memorando # 2018IE227498 del 27/09/2018.
Octubre: Se crea seguimiento a indicadores con corte a 30 de septiembre para entrega de informe sobre seguimiento a metas de Plan de Desarrollo. Se realiza retroalimentación mediante Memorando # 2018IE257817 del 02/11/2018.</t>
  </si>
  <si>
    <t>Se realizó retroalimentación con Memorando # 2018IE59631 del 22/03/2018.
Septiembre: Se realizó seguimiento y se retroalimentó mediante Memorando # 2018IE225416 del 26/09/2018.
Octubre: Se crea seguimiento a indicadores con corte a 30 de septiembre para entrega de informe sobre seguimiento a metas de Plan de Desarrollo. Se realizó retroalimentación mediante Memorando # 2018IE270048 del 20/11/2018</t>
  </si>
  <si>
    <t>Se realizó informe y se radico soporte mediante memorando No. 2018IE48695 del 09/03/2018.
Se realiza retroalimentación sobre seguimiento mediante Memorando # 2018IE176952 del 31/07/2018.
Octubre: Se crea seguimiento a indicadores con corte a 30 de septiembre para entrega de informe sobre seguimiento a metas de Plan de Desarrollo. Se realiza seguimiento a los indicadores de gestión del Proceso de Gestión Jurídica, proyecto  1033, con corte al 30 de septiembre de 2018 y se proyectó rad. 2018IE251756 del 26/10/2018 por el cual se comunicaron los resultados.</t>
  </si>
  <si>
    <r>
      <t xml:space="preserve">Se realizó el seguimiento el durante el mes de febrero, la comunicación de los resultados se efectuó mediante los radicados 2018IE42926 del 02/03/2018.
</t>
    </r>
    <r>
      <rPr>
        <b/>
        <sz val="11"/>
        <color theme="1"/>
        <rFont val="Arial"/>
        <family val="2"/>
      </rPr>
      <t xml:space="preserve">Julio: </t>
    </r>
    <r>
      <rPr>
        <sz val="11"/>
        <color theme="1"/>
        <rFont val="Arial"/>
        <family val="2"/>
      </rPr>
      <t>Se comunicó resultado mediante el radicado 2018IE185611  del 10/08/2018.</t>
    </r>
  </si>
  <si>
    <r>
      <t xml:space="preserve">Se realizó informe y se radico soporte mediante memorando No. 2018IE41430 DEL 01/03/2019.
</t>
    </r>
    <r>
      <rPr>
        <b/>
        <sz val="11"/>
        <color theme="1"/>
        <rFont val="Arial"/>
        <family val="2"/>
      </rPr>
      <t xml:space="preserve">Agosto: </t>
    </r>
    <r>
      <rPr>
        <sz val="11"/>
        <color theme="1"/>
        <rFont val="Arial"/>
        <family val="2"/>
      </rPr>
      <t xml:space="preserve"> Se comunicó resultado mediante el radicado 2018IE185611  del 10/08/2018.
</t>
    </r>
    <r>
      <rPr>
        <b/>
        <sz val="11"/>
        <color theme="1"/>
        <rFont val="Arial"/>
        <family val="2"/>
      </rPr>
      <t>Octubre:</t>
    </r>
    <r>
      <rPr>
        <sz val="11"/>
        <color theme="1"/>
        <rFont val="Arial"/>
        <family val="2"/>
      </rPr>
      <t xml:space="preserve"> Se realizó retroalimentación sobre el seguimiento realizado a los indicadores del proceso mediante Memorando # 2018IE259427 del 06/11/2018.</t>
    </r>
  </si>
  <si>
    <r>
      <t xml:space="preserve">Se realizó informe y se radico soporte mediante memorando No. 2018IE46054 del 07/03/2018.
</t>
    </r>
    <r>
      <rPr>
        <b/>
        <sz val="11"/>
        <color theme="1"/>
        <rFont val="Arial"/>
        <family val="2"/>
      </rPr>
      <t>Agosto:</t>
    </r>
    <r>
      <rPr>
        <sz val="11"/>
        <color theme="1"/>
        <rFont val="Arial"/>
        <family val="2"/>
      </rPr>
      <t xml:space="preserve">  Se comunicó resultado mediante el radicado 2018IE185617 del 10/08/2018.
</t>
    </r>
    <r>
      <rPr>
        <b/>
        <sz val="11"/>
        <color theme="1"/>
        <rFont val="Arial"/>
        <family val="2"/>
      </rPr>
      <t xml:space="preserve">Octubre : </t>
    </r>
    <r>
      <rPr>
        <sz val="11"/>
        <color theme="1"/>
        <rFont val="Arial"/>
        <family val="2"/>
      </rPr>
      <t>Se crea seguimiento a indicadores con corte a 30 de septiembre para entrega de informe sobre seguimiento a metas de Plan de Desarrollo. Se realiza retroalimentación mediante memorando # 2018IE253233 del 29/10/2018.</t>
    </r>
  </si>
  <si>
    <t>Se realiza retroalimentación por medio del Forest 2018IE55775 del 16 de marzo de 2018
Octubre: Se crea seguimiento a indicadores con corte a 30 de septiembre para entrega de informe sobre seguimiento a metas de Plan de Desarrollo. Se reprograma el informe para que se realice con la información actualizada a 30 de septiembre de 2018, mediante Acta No. 18 del 18 de Octubre de 2018.
Se realiza retroalimentación de los resultados mediante Memorando # 2018IE309768 del 27/12/2018.</t>
  </si>
  <si>
    <r>
      <t xml:space="preserve">Informe de resultados de sequimiento los indicadores del proceso Rad.  2018IE42932 del 02/03/2018
</t>
    </r>
    <r>
      <rPr>
        <b/>
        <sz val="11"/>
        <color theme="1"/>
        <rFont val="Arial"/>
        <family val="2"/>
      </rPr>
      <t xml:space="preserve">Agosto: </t>
    </r>
    <r>
      <rPr>
        <sz val="11"/>
        <color theme="1"/>
        <rFont val="Arial"/>
        <family val="2"/>
      </rPr>
      <t xml:space="preserve">se realizo segumiento y retroalimentación mediante Memorando # 2018IE209493 del 06/09/2018.
</t>
    </r>
    <r>
      <rPr>
        <b/>
        <sz val="11"/>
        <color theme="1"/>
        <rFont val="Arial"/>
        <family val="2"/>
      </rPr>
      <t>Octubre</t>
    </r>
    <r>
      <rPr>
        <sz val="11"/>
        <color theme="1"/>
        <rFont val="Arial"/>
        <family val="2"/>
      </rPr>
      <t>: Se crea seguimiento a indicadores con corte a 30 de septiembre para entrega de informe sobre seguimiento a metas de Plan de Desarrollo. Se realizó retroalimentación sobre el cumplimiento de los indicadores de gestión mediante memorando # 2018IE267097 del 15/11/2018.</t>
    </r>
  </si>
  <si>
    <r>
      <t xml:space="preserve">2018IE42998 del 02/03/2018, Comunicación de resultados del seguimiento a: Plan de Mejoramiento por Procesos, Plan de Manejo de Riesgos y a los Indicadores de Gestión del Proceso de Control Disciplinario, según radicado 2018IE21566 del 07/02/2018. 
Julio: se realizó retroalimentación mediante memorando #  2018IE172691 del 25/07/2018.
</t>
    </r>
    <r>
      <rPr>
        <b/>
        <sz val="11"/>
        <color theme="1"/>
        <rFont val="Arial"/>
        <family val="2"/>
      </rPr>
      <t xml:space="preserve">Octubre: </t>
    </r>
    <r>
      <rPr>
        <sz val="11"/>
        <color theme="1"/>
        <rFont val="Arial"/>
        <family val="2"/>
      </rPr>
      <t>Se crea seguimiento a indicadores con corte a 30 de septiembre para entrega de informe sobre seguimiento a metas de Plan de Desarrollo y se realiza retroalimentación mediante Memorando # 2018IE251734 del 26/10/2018.</t>
    </r>
  </si>
  <si>
    <t>Se realizó entrega de informe mediante Mediante Memorando # 2018IE254292 del 30/10/2018.</t>
  </si>
  <si>
    <t>Se reprograma el informe para que se realice con la información actualizada con el FURAG II, mediante Acta No. 18 del 18 de Octubre de 2018.
Se realiza entrega de informe sobre los avances de la implementación de MIPG mediante memorando # 2018IE312259 del 29/12/2018.</t>
  </si>
  <si>
    <r>
      <t xml:space="preserve">Se proyectó rad. 2018IE118551 sobre Comunicación Seguimiento Especial - Gestión Contractual (precontractual, contractual y postcontractual, PAA, Sistema de información contractual-SECOP II.), a realizar en junio 2018.
</t>
    </r>
    <r>
      <rPr>
        <b/>
        <sz val="11"/>
        <color theme="1"/>
        <rFont val="Arial"/>
        <family val="2"/>
      </rPr>
      <t>Junio</t>
    </r>
    <r>
      <rPr>
        <sz val="11"/>
        <color theme="1"/>
        <rFont val="Arial"/>
        <family val="2"/>
      </rPr>
      <t>: Se proyectó el radicado  2018IE136345 de 2018-06-13 de solicitud de completar información para seguimiento a contratación.
Se comunicaron resultados mediante memorando # 2018IE195335 del 22/08/2018.</t>
    </r>
  </si>
  <si>
    <r>
      <rPr>
        <b/>
        <sz val="11"/>
        <color theme="1"/>
        <rFont val="Arial"/>
        <family val="2"/>
      </rPr>
      <t>Octubre</t>
    </r>
    <r>
      <rPr>
        <sz val="11"/>
        <color theme="1"/>
        <rFont val="Arial"/>
        <family val="2"/>
      </rPr>
      <t xml:space="preserve">: Se revisaron los contratos SDA- CPS  20180331 y 20180770, se retroalimentó su seguimiento mediante el memorando # 2018IE255468 del 31/10/2018.
</t>
    </r>
    <r>
      <rPr>
        <b/>
        <sz val="11"/>
        <color theme="1"/>
        <rFont val="Arial"/>
        <family val="2"/>
      </rPr>
      <t>Noviembre:</t>
    </r>
    <r>
      <rPr>
        <sz val="11"/>
        <color theme="1"/>
        <rFont val="Arial"/>
        <family val="2"/>
      </rPr>
      <t xml:space="preserve"> Se realizó el seguimiento especial a los contratos SDA- CPS 20180154 y 20180321 y se proyectaron los rad. 2018IE261806 del 08/11/2018 y 2018IE276826 del 26/11/2018  para comunicar el inicio y los resultados. 
</t>
    </r>
    <r>
      <rPr>
        <b/>
        <sz val="11"/>
        <color theme="1"/>
        <rFont val="Arial"/>
        <family val="2"/>
      </rPr>
      <t>Diciembre:</t>
    </r>
    <r>
      <rPr>
        <sz val="11"/>
        <color theme="1"/>
        <rFont val="Arial"/>
        <family val="2"/>
      </rPr>
      <t xml:space="preserve"> Se reaqlizó seguimiento a los Contratos SDA-CPS20181249 y 20181377  y se realizó retroalimentación mediante memorando # 2018IE300769 del 18/12/2018.</t>
    </r>
  </si>
  <si>
    <r>
      <t xml:space="preserve">Se reasigna el seguimiento a los 2 contratos programados a la Dra. Elizabeth Peña, mediante Acta No. 18 del 18 de Octubre de 2018, por información a presentar sobre el segumiento a metas de Plan de Desarrollo  y cumplimiento de los indicadores de los proyectos 1150 y 1132 entre otros del porceso de Gestión ambienta y desarrollo Rural.
</t>
    </r>
    <r>
      <rPr>
        <b/>
        <sz val="11"/>
        <color theme="1"/>
        <rFont val="Arial"/>
        <family val="2"/>
      </rPr>
      <t>Diciembre</t>
    </r>
    <r>
      <rPr>
        <sz val="11"/>
        <color theme="1"/>
        <rFont val="Arial"/>
        <family val="2"/>
      </rPr>
      <t>: Se realiza revisión de dos contratos, realizando retroalimentación mediante Memorando # #: 2018IE309248 del 27/12/2018.</t>
    </r>
  </si>
  <si>
    <r>
      <rPr>
        <b/>
        <sz val="11"/>
        <color theme="1"/>
        <rFont val="Arial"/>
        <family val="2"/>
      </rPr>
      <t>Noviembre:</t>
    </r>
    <r>
      <rPr>
        <sz val="11"/>
        <color theme="1"/>
        <rFont val="Arial"/>
        <family val="2"/>
      </rPr>
      <t xml:space="preserve"> Se revisaron 3 contratos con retroalimentación mediante  Memorando No. 2018IE273214 del 22/11/2018
</t>
    </r>
    <r>
      <rPr>
        <b/>
        <sz val="11"/>
        <color theme="1"/>
        <rFont val="Arial"/>
        <family val="2"/>
      </rPr>
      <t>Diciembre</t>
    </r>
    <r>
      <rPr>
        <sz val="11"/>
        <color theme="1"/>
        <rFont val="Arial"/>
        <family val="2"/>
      </rPr>
      <t>: Se realizó revisión de contratos y se retroalimento mediante memorando #  2018IE301161  del 18/12/2018.</t>
    </r>
  </si>
  <si>
    <r>
      <t xml:space="preserve">Diciembre: </t>
    </r>
    <r>
      <rPr>
        <sz val="11"/>
        <color theme="1"/>
        <rFont val="Arial"/>
        <family val="2"/>
      </rPr>
      <t>Se realizó revisión de contratos y se retroalimento mediante memorando #  2018IE308656 del 27/12/2018.</t>
    </r>
  </si>
  <si>
    <r>
      <rPr>
        <b/>
        <sz val="11"/>
        <color theme="1"/>
        <rFont val="Arial"/>
        <family val="2"/>
      </rPr>
      <t>Abril</t>
    </r>
    <r>
      <rPr>
        <sz val="11"/>
        <color theme="1"/>
        <rFont val="Arial"/>
        <family val="2"/>
      </rPr>
      <t xml:space="preserve">: Se realizó seguimiento y se entregó informe mediante Memorando # 2018IE57494 del 21/03/2018.
</t>
    </r>
    <r>
      <rPr>
        <b/>
        <sz val="11"/>
        <color theme="1"/>
        <rFont val="Arial"/>
        <family val="2"/>
      </rPr>
      <t>Agosto:</t>
    </r>
    <r>
      <rPr>
        <sz val="11"/>
        <color theme="1"/>
        <rFont val="Arial"/>
        <family val="2"/>
      </rPr>
      <t xml:space="preserve"> Se realizó informe sobre el seguiimiento a las circulares y se retroalimentó mediante memorando # 2018IE202919 del 30/08/2018.
Diciembre: Se realizó informe y se retroalimentó mediante Memorando # 2018IE311277 del 28/12/2018.</t>
    </r>
  </si>
  <si>
    <t>Se ha realizado retroalimentación del seguimiento mediante memorandos: 
Mayo: 2018IE98610 del 03/05/2018.
Septiembre: Se realizó retroalimentación mediante Memorando # 2018IE213110 del 11/09/2018.</t>
  </si>
  <si>
    <r>
      <rPr>
        <b/>
        <sz val="11"/>
        <rFont val="Arial"/>
        <family val="2"/>
      </rPr>
      <t>Marzo</t>
    </r>
    <r>
      <rPr>
        <sz val="11"/>
        <rFont val="Arial"/>
        <family val="2"/>
      </rPr>
      <t xml:space="preserve">: Se realizó la revisión de los Contrato De Prestación De Servicios No. 2017135716/11/2017 y al No. 2017118216/06/2017. Se realizó retroalimentación mediante Memorando No. 2018IE55758 del 16/03/2018.
</t>
    </r>
    <r>
      <rPr>
        <b/>
        <sz val="11"/>
        <rFont val="Arial"/>
        <family val="2"/>
      </rPr>
      <t>Abril:</t>
    </r>
    <r>
      <rPr>
        <sz val="11"/>
        <rFont val="Arial"/>
        <family val="2"/>
      </rPr>
      <t xml:space="preserve"> Revisión de CPD No. 2017-0047  y  No. 2017-0451 ; se realiza retroalimentación mediante Memorando 2018IE91909 del 26/04/2018.
</t>
    </r>
    <r>
      <rPr>
        <b/>
        <sz val="11"/>
        <rFont val="Arial"/>
        <family val="2"/>
      </rPr>
      <t>Junio:</t>
    </r>
    <r>
      <rPr>
        <sz val="11"/>
        <rFont val="Arial"/>
        <family val="2"/>
      </rPr>
      <t xml:space="preserve"> Se revisaron los contratos 20171359 y 20180403 y se retroalimentarion mediante el Memorando No. 2018IE149302 del 27/06/2018.
</t>
    </r>
    <r>
      <rPr>
        <b/>
        <sz val="11"/>
        <rFont val="Arial"/>
        <family val="2"/>
      </rPr>
      <t>Julio</t>
    </r>
    <r>
      <rPr>
        <sz val="11"/>
        <rFont val="Arial"/>
        <family val="2"/>
      </rPr>
      <t xml:space="preserve">: Se realiza seguimiento a dos contratos (2018-0143 y 2018-0066)  los cuales se retroalimentan mediante memorando # 2018IE204267 del 31/08/2018.
</t>
    </r>
    <r>
      <rPr>
        <b/>
        <sz val="11"/>
        <rFont val="Arial"/>
        <family val="2"/>
      </rPr>
      <t>Agosto y Septiembre</t>
    </r>
    <r>
      <rPr>
        <sz val="11"/>
        <rFont val="Arial"/>
        <family val="2"/>
      </rPr>
      <t xml:space="preserve">: Se revisaron 4 contratos Nos. 0907, 0418, 0555 y 0690 de 2018, cuyos resultados fueron retroalimentados mediante el Memorando # 2018IE227497 del 27/09/2018.
</t>
    </r>
    <r>
      <rPr>
        <b/>
        <sz val="11"/>
        <rFont val="Arial"/>
        <family val="2"/>
      </rPr>
      <t>Octubre:</t>
    </r>
    <r>
      <rPr>
        <sz val="11"/>
        <rFont val="Arial"/>
        <family val="2"/>
      </rPr>
      <t xml:space="preserve">Se envió informe sobre revisión de contratos Mediante forest # 2018IE255318 del 31/10/2018, revisando los siguientes contratos: SDA-CPS-0094-2018,  SDA-CPS-20180394, SDA-SAM-002-2018. 
</t>
    </r>
    <r>
      <rPr>
        <b/>
        <sz val="11"/>
        <rFont val="Arial"/>
        <family val="2"/>
      </rPr>
      <t xml:space="preserve">Noviembre: </t>
    </r>
    <r>
      <rPr>
        <sz val="11"/>
        <rFont val="Arial"/>
        <family val="2"/>
      </rPr>
      <t xml:space="preserve">Se revisaron 3 Contratos, con retroalimentación mediante memorando # 2018IE264794 del 13/11/2018.
</t>
    </r>
    <r>
      <rPr>
        <b/>
        <sz val="11"/>
        <rFont val="Arial"/>
        <family val="2"/>
      </rPr>
      <t>Diciembre</t>
    </r>
    <r>
      <rPr>
        <sz val="11"/>
        <rFont val="Arial"/>
        <family val="2"/>
      </rPr>
      <t>: Se revisaron 2 contratos y se retroalimentó mediante Memorando # 2018IE301161 del 18/12/2018.</t>
    </r>
  </si>
  <si>
    <r>
      <t xml:space="preserve">Mediante radicado 2018IE156988 del 6/7/18 se comunicó a la Subdirección Contractual el resultado del seguimiento efectuado a dos contratos de prestación de servicios de la vigencia 2018.
</t>
    </r>
    <r>
      <rPr>
        <b/>
        <sz val="11"/>
        <color theme="1"/>
        <rFont val="Arial"/>
        <family val="2"/>
      </rPr>
      <t>Octubre</t>
    </r>
    <r>
      <rPr>
        <sz val="11"/>
        <color theme="1"/>
        <rFont val="Arial"/>
        <family val="2"/>
      </rPr>
      <t xml:space="preserve">: Se realiza revisión de contratos y se retroalimneta mediante Memorando # 2018IE238108 del 10/10/2018 y respuesta a objeciones sobre los mismos mediante Memorando # 2018IE244244 del 18/10/2018.
</t>
    </r>
    <r>
      <rPr>
        <b/>
        <sz val="11"/>
        <color theme="1"/>
        <rFont val="Arial"/>
        <family val="2"/>
      </rPr>
      <t>Noviembre:</t>
    </r>
    <r>
      <rPr>
        <sz val="11"/>
        <color theme="1"/>
        <rFont val="Arial"/>
        <family val="2"/>
      </rPr>
      <t xml:space="preserve"> Se realizó revisión de 2 contatos y se realizó retroalimentación mediante Memorando # 2018IE282682 del 30 de noviembre</t>
    </r>
  </si>
  <si>
    <r>
      <rPr>
        <b/>
        <sz val="11"/>
        <color theme="1"/>
        <rFont val="Arial"/>
        <family val="2"/>
      </rPr>
      <t>Enero:</t>
    </r>
    <r>
      <rPr>
        <sz val="11"/>
        <color theme="1"/>
        <rFont val="Arial"/>
        <family val="2"/>
      </rPr>
      <t xml:space="preserve"> Las evidencias reposan en los correos instucionales de la funcionaria y la jefe de control interno
</t>
    </r>
    <r>
      <rPr>
        <b/>
        <sz val="11"/>
        <color theme="1"/>
        <rFont val="Arial"/>
        <family val="2"/>
      </rPr>
      <t>Febrero</t>
    </r>
    <r>
      <rPr>
        <sz val="11"/>
        <color theme="1"/>
        <rFont val="Arial"/>
        <family val="2"/>
      </rPr>
      <t xml:space="preserve">: Se elaboró y cargo en SIVICOF Plan de Mejoramiento Evaluación a la gestión en parques ecológicos Distritales de humedal – PEDH, en las vigencias 2015-2016. Forest de respaldo 2018ER15547 - 2018IE15995 del 29/01/2018.
</t>
    </r>
    <r>
      <rPr>
        <b/>
        <sz val="11"/>
        <color theme="1"/>
        <rFont val="Arial"/>
        <family val="2"/>
      </rPr>
      <t xml:space="preserve">Marzo: </t>
    </r>
    <r>
      <rPr>
        <sz val="11"/>
        <color theme="1"/>
        <rFont val="Arial"/>
        <family val="2"/>
      </rPr>
      <t xml:space="preserve">Se realizó seguimiento a las radicaciones de Entes de Control que llegan a la SDA y se radico memorando #  2018IE78112 del 11/04/2018.
</t>
    </r>
    <r>
      <rPr>
        <b/>
        <sz val="11"/>
        <color theme="1"/>
        <rFont val="Arial"/>
        <family val="2"/>
      </rPr>
      <t>Abril:</t>
    </r>
    <r>
      <rPr>
        <sz val="11"/>
        <color theme="1"/>
        <rFont val="Arial"/>
        <family val="2"/>
      </rPr>
      <t xml:space="preserve"> Se realizó seguimiento y se envió informe mediante Memorando # 2018IE107312 del 11/05/2018.
</t>
    </r>
    <r>
      <rPr>
        <b/>
        <sz val="11"/>
        <color theme="1"/>
        <rFont val="Arial"/>
        <family val="2"/>
      </rPr>
      <t>Mayo:</t>
    </r>
    <r>
      <rPr>
        <sz val="11"/>
        <color theme="1"/>
        <rFont val="Arial"/>
        <family val="2"/>
      </rPr>
      <t xml:space="preserve"> se realiza retroalimentación mediante Memorando # 2018IE141416 del 19/06/2018.</t>
    </r>
  </si>
  <si>
    <r>
      <t xml:space="preserve">Se solicito información para seguimiento mediante Memorando # 2018IE07773 del 16/01/2018.
Junio: Mediante radicado  2018IE125535 del 31 de mayo de 2018,  se surtieron observaciones y recomendaciones para el fortalecimiento del Sistema de Administración de Riesgos de la Entidad. 
</t>
    </r>
    <r>
      <rPr>
        <b/>
        <sz val="11"/>
        <color theme="1"/>
        <rFont val="Arial"/>
        <family val="2"/>
      </rPr>
      <t>Septiembre</t>
    </r>
    <r>
      <rPr>
        <sz val="11"/>
        <color theme="1"/>
        <rFont val="Arial"/>
        <family val="2"/>
      </rPr>
      <t>: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t>
    </r>
  </si>
  <si>
    <r>
      <t xml:space="preserve">El porceso no cuenta con acción para el mapa de riesgos de corrupción. 
Se entregó información con seguimiento del cumplimiento de las acciones del PAAC mediante el Memorando #  2018IE100337 del 04/05/2018.
Septiembre: Se realizó seguimiento al mapa de riesgos de corrupción aprobado el 31 de enero de 2018, el cual se publicó en la pagina web de la SAD mediante Memorando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2018IE233588 del 04/10/2018 se realizaron las observaciones a la propuesta del mapa de riesgos riesgos de gestión y de corrupción del proceso "Direccionamiento Estratégico"</t>
    </r>
  </si>
  <si>
    <r>
      <t xml:space="preserve">Se realizó retroalimentación mediante memorando # 2018IE152424 del 03/07/2018.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2018IE233531 se realizaron las observaciones a la propuesta del mapa de riesgos riesgos de gestión y de corrupción del proceso "Comunicaciones".</t>
    </r>
  </si>
  <si>
    <r>
      <t xml:space="preserve">Se realizó retroalimentación mediante memorando # 2018IE152418 del 3 de Julio de 2018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2018IE233561 se realizaron las observaciones a la propuesta del mapa de riesgos riesgos de gestión y de corrupción del proceso de "“Evaluación, Control y Seguimiento".</t>
    </r>
  </si>
  <si>
    <r>
      <t xml:space="preserve">Se solicitó seguimiento por medio del memorando No. 2018IE88369. Se realiza retroalimentación sobre evaluación realizada mediante Memorando # 2018IE124529
Septiembre: Se realizó seguimiento al mapa de riesgos de corrupción aprobado el 31 de enero de 2018, el cual se publicó en la pagina web de la SAD mediante Memorando N°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2018IE231713 se realizaron las observaciones a la propuesta del mapa de riesgos riesgos de gestión y de corrupción del proceso de "Gestión
Ambiental y Desarrollo Rural”.</t>
    </r>
  </si>
  <si>
    <t>OPEL no tiene riesgos de corrupción identificado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t>
  </si>
  <si>
    <r>
      <t xml:space="preserve">Se realiza retroalimentación del seguimiento por medio del Memorando # 2018IE115656 y el Memorando # 2018IE152396
Septiembre: Se realizó seguimiento al mapa de riesgos de corrupción aprobado el 31 de enero de 2018, el cual se publicó en la pagina web de la SAD mediante Memorando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 xml:space="preserve">Mediante radicados 2018IE233545 del 04/10/2018y  2018IE233622 del 04/10/2018 se realizaron las observaciones a la propuesta del mapa de riesgos riesgos de gestión y de corrupción del proceso "Planeación Ambiental”. </t>
    </r>
  </si>
  <si>
    <r>
      <t xml:space="preserve">Se realiza retroalimentación mediante Memorando # 2018IE124714
Septiembre: Se realizó seguimiento al mapa de riesgos de corrupción aprobado el 31 de enero de 2018, el cual se publicó en la pagina web de la SAD mediante Memorando # 2018IE215216 del 13/09/2018, 2018IE205471 del 03/09/2018.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del 19/10/2018 se realizaron las observaciones a la propuesta del mapa de riesgos riesgos de gestión y de corrupción del proceso "Gestión Documental".</t>
    </r>
  </si>
  <si>
    <t>Se realizó entrega de informe preliminar mediante Memorando # 2018IE280021 del 28/11/2018
Se realiza entrega de infrome final de Auditoria mediante Memorando #  2018IE297384 del 14/12/2018.</t>
  </si>
  <si>
    <t>Se realizó entrega del informe final de la auditoria mediante Memorando # 2018IE75600 del 10/04/2018.</t>
  </si>
  <si>
    <t>Mediante radicado No. 2018IE127702 del 1 de junio de 2018 se notificó el plan de auditoria el cual debió ser modificado según radicado No. 2018IE147289, toda vez que la autorización para la comisión solicitada mediante radicado No. 2018IE124669 del 31/05/2018 tuvo retrasos. Mediante radicado 2018IE156558 del 06/07/2018  se  solicitó la información necesaria para la auditoría. Mediante radicado 2018EE200002 del 28/08/2018  se convocó la reunión de cierre de auditoría.
Se envió informe preliminar mediante memorando #2018IE226019 del 26/09/2018.
Se realizó nueva entrega de informe preliminar de la auditoria mediante Memorando # 2018IE260950 del 08/11/2018.
Se realiza entrega de informe final de auditoria mediante Mediante Radicado 2018IE304900 del 21/12/2018.</t>
  </si>
  <si>
    <t>Se radicó Plan de auditoria mediante Memorando # 2018IE60940 del 23/03/2018.
Se radicó Informe preliminar mediante Memorando # 2018IE90254 del 24/04/2018
Se aplazó cierre de auditoria mediante Memorando # 2018IE95294 del 30/04/2018.
Se realizó entrega de informe final de auditoria mediante Memorando # 2018IE102149 del 8 de Mayo de 2018.</t>
  </si>
  <si>
    <t>Se envió plan de auditoria mediante Memorando # 2018IE45638 del 06/03/2018, modificación Plan 2018IE63402 del 27/03/2018 Se realizó auditoría se envió informe final, mediante Memorando # 2018IE83133 del 17/04/2018.</t>
  </si>
  <si>
    <t>Se entregó Plan de Auditoría mediante Memorando # 2018IE75189 del 09/04/2018.
Se entregó informe preliminar mediante Memorando # 2018IE97945 del 03/05/2018.
Informe Preliminar de Auditoría Interna SIG al Proceso de Planeación
Ambiental 2018IE63435 del 27/03/2018 - 2018IE97944 del 03/05/2018.
Se entregó informe final mediante Memorando # 2018IE126331 del 01/06/2018.</t>
  </si>
  <si>
    <t>Se solicitó aplazamiento de la auditoria para el mes de agosto por parte de la Dirección Corporativa mediante Memorando # 2018IE82888 del 17/04/2018.
Se solicitó modificación de la fecha para entrega de informe preliminar mediante memorando  # 2018IE193800 del 21/08/2018, para el 10 de septiembre.
Se solicitó aplazamiento por parte del Grupo SIG para continuar auditoria en el mes de Octubre Memorando # 2018IE225054 del 25/04/2018.
Se realizó entrega del informe preliminar mediante memorando # 2018IE258869 del 06/11/2018.
Se entrega informe final mediante meorando # 2018IE268626 del 16/11/2018.</t>
  </si>
  <si>
    <t>Se comunico inicio de auditoria mediante memorando No. 2018IE45540 del 06/03/2018. Se entregó informe preliminar mediante Memorando 2018IE60752 del 23/03/2018 . Se realizó el informe definitivo de la auditoria comunicada con el radicado 2018IE72327 del 05/04/2018.</t>
  </si>
  <si>
    <t>Se envió plan de auditoria mediante Memorando # 2018IE95156 de fecha 2018-04-30.
se cuenta con informe preliminar enviado 2018IE204555 del 01/09/2018.
Se comunica cierre de auditoria mediante memorando #2018IE201937 del 29/08/2018
Se realiza entrega de revisión de observaciones mediante Memorando # 2018IE208509 del 05/09/2018 Informe final #  2018IE222711 del 21/09/2018.</t>
  </si>
  <si>
    <t>Se envió Plan de auditoria mediante Memorando # 2018IE135292 del 12/06/2018. Se realiza cierre de auditoria el 5 de septiembre de 2018 y se entrega Informe final mediante Memorando # 2018IE209776 del 06/09/2018.</t>
  </si>
  <si>
    <t>Se realizó entrega de Plan de auditoria mediante Memorando # 2018IE97924 del 3 de Mayo de 2018. Se solicitó aplazamiento para iniciar el 16 de Mayo. Se envió Informe preliminar mediante Memorando 2018IE133515 del 08/06/2018.
Se realizó cierre de auditoria el 25 de Junio de 2018. Se realiza entrega del Informe final mediante Memorando # 2018IE149643 el 28 de junio de 2018.</t>
  </si>
  <si>
    <r>
      <t xml:space="preserve">Se realiza alcance a la auditoria por medio del Memorando # 2018IE227502 del 27/09/2018 . 
Por solicitud verbal del Subsecretario General se trsalada la auditoria para iniciar en el mes de noviembre y culminarla en el mes de Diciembre de 2018.
</t>
    </r>
    <r>
      <rPr>
        <b/>
        <sz val="11"/>
        <color theme="1"/>
        <rFont val="Arial"/>
        <family val="2"/>
      </rPr>
      <t xml:space="preserve">Octubre: </t>
    </r>
    <r>
      <rPr>
        <sz val="11"/>
        <color theme="1"/>
        <rFont val="Arial"/>
        <family val="2"/>
      </rPr>
      <t xml:space="preserve">Mediante radicado No. 2018IE246454 del 22/10/2018 se dió a conocer el nuevo plan de auditoria al estándar OHSAS 18001.
</t>
    </r>
    <r>
      <rPr>
        <b/>
        <sz val="11"/>
        <color theme="1"/>
        <rFont val="Arial"/>
        <family val="2"/>
      </rPr>
      <t>Diciembre</t>
    </r>
    <r>
      <rPr>
        <sz val="11"/>
        <color theme="1"/>
        <rFont val="Arial"/>
        <family val="2"/>
      </rPr>
      <t>: Mediante radicado 2018IE300784 del 18/12/2018, se entrega informe preliminar de auditoría interna al Sistema de Gestión de Seguridad y Salud en el Trabajo. Se entrega Informe final de auditoria mediante memorando #  2018IE312255 del 28/12/2018.</t>
    </r>
  </si>
  <si>
    <t>Se envió memorando 2018IE82680 del 17/04/2018  con la comunicación inicio auditoria proceso disciplinario, 2018IE88749 del 23/04/2018 y 2018IE91379del 25/04/2018 de reprogramación de reunión de inicio y 2018IE94585 de comunicación del informe preliminar.
Se envía Memorando # 2018IE130763 del 06/06/2018 sobre  informe definitivo de auditoria.</t>
  </si>
  <si>
    <t>Se solicitó cambio de fecha por medio del memorando # 2018IE145900 del 25/06/2018. Se realiza entrega de Informe preliminar mediante memorando # 2019IE01462 del 04/01/2019 y se contestaron observaciones mediante memorando # 2019IE03809 del 08/01/2019. Se entrega nforme final mediante Memorando # 2019IE30357 del 05/02/2019.</t>
  </si>
  <si>
    <r>
      <t xml:space="preserve">Por medio del radicado # </t>
    </r>
    <r>
      <rPr>
        <b/>
        <sz val="11"/>
        <color theme="1"/>
        <rFont val="Arial"/>
        <family val="2"/>
      </rPr>
      <t>2018IE08444 del 16/01/2018</t>
    </r>
    <r>
      <rPr>
        <sz val="11"/>
        <color theme="1"/>
        <rFont val="Arial"/>
        <family val="2"/>
      </rPr>
      <t xml:space="preserve"> se envió el Informe Control Interno Contable reportado a la DDC en BOGOTACONSOLIDA, el 17 de enero de 2018) a Diana Marcela Cardona &lt;dcardona@veeduriadistrital.gov.co&gt; 16 de enero de 2018, 14:21-Para: jsantamaria@shd.gov.co.
</t>
    </r>
  </si>
  <si>
    <r>
      <rPr>
        <b/>
        <sz val="11"/>
        <color theme="1"/>
        <rFont val="Arial"/>
        <family val="2"/>
      </rPr>
      <t>Enero:</t>
    </r>
    <r>
      <rPr>
        <sz val="11"/>
        <color theme="1"/>
        <rFont val="Arial"/>
        <family val="2"/>
      </rPr>
      <t xml:space="preserve"> Se envió mediante radicado #2018IE16203 del 30/01/2018 solicitud de información y se comunicó resultado del seguimiento mediante el Memorando 2018IE110715 del 17/05/2018.
</t>
    </r>
    <r>
      <rPr>
        <b/>
        <sz val="11"/>
        <color theme="1"/>
        <rFont val="Arial"/>
        <family val="2"/>
      </rPr>
      <t>Abril:</t>
    </r>
    <r>
      <rPr>
        <sz val="11"/>
        <color theme="1"/>
        <rFont val="Arial"/>
        <family val="2"/>
      </rPr>
      <t xml:space="preserve"> Se solicitó consulta a la dirección Distrital de cotabilidad mediante radicado 2018 EE78113 del 11/04/2018.
Mediante radicado No. 2018IE127925 del 2/6/18 se comunicó el resultado del seguimiento a la implementación del Nuevo Marco Normativo Contable.
</t>
    </r>
    <r>
      <rPr>
        <b/>
        <sz val="11"/>
        <color theme="1"/>
        <rFont val="Arial"/>
        <family val="2"/>
      </rPr>
      <t>Agosto:</t>
    </r>
    <r>
      <rPr>
        <sz val="11"/>
        <color theme="1"/>
        <rFont val="Arial"/>
        <family val="2"/>
      </rPr>
      <t>Mediante el radicado No. 2018IE191194 del 16/08/2018 se comunicò el inicio al seguimiento de la implementacion al Nuevo Marco Normativo de Contabilidad Pública</t>
    </r>
    <r>
      <rPr>
        <b/>
        <sz val="11"/>
        <color theme="1"/>
        <rFont val="Arial"/>
        <family val="2"/>
      </rPr>
      <t xml:space="preserve">.
</t>
    </r>
    <r>
      <rPr>
        <sz val="11"/>
        <color theme="1"/>
        <rFont val="Arial"/>
        <family val="2"/>
      </rPr>
      <t xml:space="preserve">Mediante el radicado No. 2018IE203016 del 30/08/2018  se comunicò el resultado del seguimiento a la DGC-al Secretario-SGCD.
Radicado 2018IE221145 20/09/18 Comunicación resultado seguimiento depuración contable DCA
Radicado 2018IE218198 18/09/18 Comunicación resultado seguimiento depuración contable DGA
Se reprograma realización del Informe mediante Acta No. 18 del 18 de octubre, debido a que los seguimientos queda muy seguidos.
</t>
    </r>
    <r>
      <rPr>
        <b/>
        <sz val="11"/>
        <color theme="1"/>
        <rFont val="Arial"/>
        <family val="2"/>
      </rPr>
      <t>Noviembre</t>
    </r>
    <r>
      <rPr>
        <sz val="11"/>
        <color theme="1"/>
        <rFont val="Arial"/>
        <family val="2"/>
      </rPr>
      <t>: Se realizó entrega de informe mediante memorando #  2018IE300755 del 18/12/2018.</t>
    </r>
  </si>
  <si>
    <t>Se remitió mediante radicado 2018IE16545 del 30/01/2018.</t>
  </si>
  <si>
    <r>
      <t>Se envió al Secretario Distrital de ambiente mediante el radicado #</t>
    </r>
    <r>
      <rPr>
        <b/>
        <sz val="11"/>
        <color theme="1"/>
        <rFont val="Arial"/>
        <family val="2"/>
      </rPr>
      <t xml:space="preserve">2018IE17879 del 31/01/2018.
</t>
    </r>
  </si>
  <si>
    <r>
      <t xml:space="preserve">Se públicó el seguimiento al PAAC en los tiempos requeridos por la norma. Como evidencias puede accederse al link: http://www.ambientebogota.gov.co/c/document_library/get_file?uuid=3a447bbe-4c51-4171-bff4-eb6d8688c488&amp;groupId=10157 -  :
http://www.ambientebogota.gov.co/web/transparencia/plan-anticorrupcion-y-de-atencion-al-ciudadano/-/document_library_display/yTv5/view/7284147
Se radico para publicar en pagina web mediante memorando # 2018IE109381
</t>
    </r>
    <r>
      <rPr>
        <b/>
        <sz val="11"/>
        <color theme="1"/>
        <rFont val="Arial"/>
        <family val="2"/>
      </rPr>
      <t>Septiembre</t>
    </r>
    <r>
      <rPr>
        <sz val="11"/>
        <color theme="1"/>
        <rFont val="Arial"/>
        <family val="2"/>
      </rPr>
      <t>: Se realizó informe de seguimiento al PAAC periodo Mayo-Agosto 2018, se solicitó publicación junto con evaluación del mapa de riesgos de corrupción con Memorando # 2018IE215216 del 13/09/2018.</t>
    </r>
  </si>
  <si>
    <r>
      <t xml:space="preserve">
Se proyectó rad. 2018IE89494 del 24/04/2018 de comunicación de seguimiento a Directiva 003 de 2013 sobre "Cumplimiento de Manuales de Funciones y de Procedimientos y Pérdida de Elementos y Documentos Públicos".
Mediante Rad. 2018EE106009 del 10/05/2018 envío del informe de resultados de este segiuimiento a la Directora Distrital de Asuntos Disciplinarios.
</t>
    </r>
    <r>
      <rPr>
        <b/>
        <sz val="11"/>
        <color theme="1"/>
        <rFont val="Arial"/>
        <family val="2"/>
      </rPr>
      <t>Octubre:</t>
    </r>
    <r>
      <rPr>
        <sz val="11"/>
        <color theme="1"/>
        <rFont val="Arial"/>
        <family val="2"/>
      </rPr>
      <t xml:space="preserve">  Se proyectó rad. 2018IE247863 del 23/10/2018  por medio del cual se solicita información para el  seguimiento a la Directiva 03 de 2013 de la Alcaldía Mayor de Bogotá D.C. Se envía informe mediante Memorando # 2018EE265546 del 14/11/2018.</t>
    </r>
  </si>
  <si>
    <r>
      <rPr>
        <b/>
        <sz val="11"/>
        <color theme="1"/>
        <rFont val="Arial"/>
        <family val="2"/>
      </rPr>
      <t xml:space="preserve">Marzo: </t>
    </r>
    <r>
      <rPr>
        <sz val="11"/>
        <color theme="1"/>
        <rFont val="Arial"/>
        <family val="2"/>
      </rPr>
      <t xml:space="preserve">Se envió solicitud de información sobre avance de implementación del MIPG Fosrest # 2018IE38911 del 28/02/2018.
Se realizo publicación del informe en la pagina web de la SDA
http://www.ambientebogota.gov.co/web/sda/control-interno
Se entregó informe mediante Memorando # 2018IE50509 del 12/03/2018
</t>
    </r>
    <r>
      <rPr>
        <b/>
        <sz val="11"/>
        <color theme="1"/>
        <rFont val="Arial"/>
        <family val="2"/>
      </rPr>
      <t>Julio:</t>
    </r>
    <r>
      <rPr>
        <sz val="11"/>
        <color theme="1"/>
        <rFont val="Arial"/>
        <family val="2"/>
      </rPr>
      <t xml:space="preserve"> Se publicó informe en la página web, mediante Memorando # 2018IE162131 del 12/07/2018.
Se realizó retroalimentación mediante Memorando # 2018IE162154 del 12/07/2018
</t>
    </r>
    <r>
      <rPr>
        <b/>
        <sz val="11"/>
        <color theme="1"/>
        <rFont val="Arial"/>
        <family val="2"/>
      </rPr>
      <t>Noviembre:</t>
    </r>
    <r>
      <rPr>
        <sz val="11"/>
        <color theme="1"/>
        <rFont val="Arial"/>
        <family val="2"/>
      </rPr>
      <t xml:space="preserve"> Se realizó retroalimentación sobre el Informe promenorizado del sistema de control interno mediante Memorando # 2018IE262936 del 09/11/2018.</t>
    </r>
  </si>
  <si>
    <r>
      <rPr>
        <b/>
        <sz val="11"/>
        <color theme="1"/>
        <rFont val="Arial"/>
        <family val="2"/>
      </rPr>
      <t>Enero:</t>
    </r>
    <r>
      <rPr>
        <sz val="11"/>
        <color theme="1"/>
        <rFont val="Arial"/>
        <family val="2"/>
      </rPr>
      <t xml:space="preserve"> Se solicitó información a través del Memorando # 2018IE15494 del 29/01/2018.
Se cuenta con archivo excel enviado al correo mpgomez@alcaldiabogota.gov.co de la Oficina de Desarrollo Institucional de la Alcaldia el 31 de enero de 2018. Se confirma recibido el 2 de febrero de 2018. Se realizaron precisiones al reporte el 9 de febrero.
</t>
    </r>
    <r>
      <rPr>
        <b/>
        <sz val="11"/>
        <color theme="1"/>
        <rFont val="Arial"/>
        <family val="2"/>
      </rPr>
      <t xml:space="preserve">Abril: </t>
    </r>
    <r>
      <rPr>
        <sz val="11"/>
        <color theme="1"/>
        <rFont val="Arial"/>
        <family val="2"/>
      </rPr>
      <t xml:space="preserve">Se envió informe por medio del aplicativo de la Secretaría General de la Alcaldía Mayor. (Pantallazo 30 de abril de 2018)
</t>
    </r>
    <r>
      <rPr>
        <b/>
        <sz val="11"/>
        <color theme="1"/>
        <rFont val="Arial"/>
        <family val="2"/>
      </rPr>
      <t>Julio:</t>
    </r>
    <r>
      <rPr>
        <sz val="11"/>
        <color theme="1"/>
        <rFont val="Arial"/>
        <family val="2"/>
      </rPr>
      <t xml:space="preserve"> Se reporto por medio de correo y se cuenta con correo de respuesta de recibido a satisfacción.
</t>
    </r>
    <r>
      <rPr>
        <b/>
        <sz val="11"/>
        <color theme="1"/>
        <rFont val="Arial"/>
        <family val="2"/>
      </rPr>
      <t>Octubre:</t>
    </r>
    <r>
      <rPr>
        <sz val="11"/>
        <color theme="1"/>
        <rFont val="Arial"/>
        <family val="2"/>
      </rPr>
      <t xml:space="preserve"> Se solicitó información mediante Memorando #  2018IE233511 de Octubre 4 de 2018. Se envió informe mediante aplicativo a la Secretatria General de la Alcaldía Mayor el 31 de Octubre de 2018 por medio de la página web.
Se entregó informe a la DGA por medio de Memorando # 2018IE253478 del 30/10/2018, a SEGAE con memorando #2018IE253481, OPEL con Memorando # 2018IE254172  del 30/10/2018.</t>
    </r>
  </si>
  <si>
    <t>Enero: Para el mes de enero la Secretaría General de la Alcaldía mayor de Bogotá no realizó apertura del aplicativo para realizar la evalaución. Se encuentra aún pendiente por enviar informe una vez se reciban indicaciones por parte de ésta Entidad. 
Julio: Se presentó Informe sobre situación actual del SIG Memorando # 2018IE225423 del 26/09/2018.</t>
  </si>
  <si>
    <t>Fecrero: Se realizó el cargue de la información solicitada en la cuenta anual el 15 de febrero de 2017. Se cuenta con certificado emitido por la Contraloría de Bogotá - SIVICOF - como soporte de la entrega del informe.
Marzo: Se realizó seguimiento a la entrega del Informe consolidado para dar cumplimiento a la Res. 4 de 2016 art. 2 paragrafo 7, la cual se readicó el 28 de marzo de 2018 por parte de la DGA, envio de CD con la información enviada mediante Memorando # 2018IE34260 del 22/02/2018.</t>
  </si>
  <si>
    <t>Se realizó retroalimentación sobre el cumplimiento de la Ley a 30 de septiembre de 2018 mediante el Memorando # #: 2018IE244019 del 18/10/2018.</t>
  </si>
  <si>
    <t>Memorando # 2018IE207379 de 04/09/2018 por medio del cual se solicitó información para realizar informe de ley.
Se realizó entrega de informe mediante Memorando # 2018IE229273 del 01/10/2018.</t>
  </si>
  <si>
    <r>
      <t>Se radicó memorando</t>
    </r>
    <r>
      <rPr>
        <b/>
        <sz val="11"/>
        <color theme="1"/>
        <rFont val="Arial"/>
        <family val="2"/>
      </rPr>
      <t xml:space="preserve"> 2018IE18758</t>
    </r>
    <r>
      <rPr>
        <sz val="11"/>
        <color theme="1"/>
        <rFont val="Arial"/>
        <family val="2"/>
      </rPr>
      <t xml:space="preserve"> del 01/02/2018, solicitando se culmine la acción del hallazgo 2.3.1.1.3.2 sobre inventario de elementos en bodega, pendientes aún 53 elementos. Se realizó verificación de información de acciones con cumplimiento a 31 de Diciembre de 2017.
</t>
    </r>
    <r>
      <rPr>
        <b/>
        <sz val="11"/>
        <color theme="1"/>
        <rFont val="Arial"/>
        <family val="2"/>
      </rPr>
      <t>Julio:</t>
    </r>
    <r>
      <rPr>
        <sz val="11"/>
        <color theme="1"/>
        <rFont val="Arial"/>
        <family val="2"/>
      </rPr>
      <t xml:space="preserve"> Acta de visita Administrativa de la Auditoría de Regularidad de la Contraloría de Bogota, del 3 de Julio de 2018. </t>
    </r>
  </si>
  <si>
    <t xml:space="preserve">Se verificó información de hallazgo por medio de los radicados en Forest 2017IE194543 del 03/10/2017, 2017IE126281 del 07/07/2017, 2018IE02394 del 04/01/2018
Julio: Acta de visita Administrativa de la Auditoría de Regularidad de la Contraloría de Bogota, del 27 de Junio de 2018. </t>
  </si>
  <si>
    <r>
      <t xml:space="preserve">Se solicitaron las evidencias de la actividad en ejecución, mediante el radicado 2018IE17929 del 31/01/2018.
</t>
    </r>
    <r>
      <rPr>
        <b/>
        <sz val="11"/>
        <color theme="1"/>
        <rFont val="Arial"/>
        <family val="2"/>
      </rPr>
      <t>Julio:</t>
    </r>
    <r>
      <rPr>
        <sz val="11"/>
        <color theme="1"/>
        <rFont val="Arial"/>
        <family val="2"/>
      </rPr>
      <t xml:space="preserve"> Acta de visita Administrativa de la Auditoría de Regularidad de la Contraloría de Bogota, del 3 de Julio de 2018. </t>
    </r>
  </si>
  <si>
    <t>Se envió correo el dia 18 de enero de 2018 solicitando los soportes de cumplimiento de los hallazgos a cargo del proceso.
2018IE29882 Comunicación resultado del  seguimiento al plan de mejoramiento de la Contraloría de Bogotá  D.C. Hallazgos 2.3.1.1 y   2.3.1.3
Seguimiento Hallazgo 2.3.1.1 del plan de mejoramiento de la Contraloría de Bogotá D.C. con corte a junio de 2018 mediante Memorando #2018IE158243  del 09/07/2018.</t>
  </si>
  <si>
    <r>
      <t xml:space="preserve">Memorando 2018IE15424 del 29/01/2018.
Se realizó seguimiento al PM del proceso con vencimiento al 31 de mayo y se comunicó resultado mediante el Memorando # 2018IE143777 del 21/06/2018.
</t>
    </r>
    <r>
      <rPr>
        <b/>
        <sz val="11"/>
        <rFont val="Arial"/>
        <family val="2"/>
      </rPr>
      <t>Julio:</t>
    </r>
    <r>
      <rPr>
        <sz val="11"/>
        <rFont val="Arial"/>
        <family val="2"/>
      </rPr>
      <t xml:space="preserve"> Acta de visita Administrativa de la Auditoría de Regularidad de la Contraloría de Bogota, del 19 de Julio de 2018. 
 Se realizo y se comunicó resultado mediante el radicado 2018IE143777 del 21/06/2018.
</t>
    </r>
  </si>
  <si>
    <r>
      <rPr>
        <b/>
        <sz val="11"/>
        <rFont val="Arial"/>
        <family val="2"/>
      </rPr>
      <t>Enero:</t>
    </r>
    <r>
      <rPr>
        <sz val="11"/>
        <rFont val="Arial"/>
        <family val="2"/>
      </rPr>
      <t xml:space="preserve"> Mediante radicado No. 2018EE12937 del 23 de enero de 2018, Se dio respuesta informe preliminar de auditoría de Desempeño No. 62 “Evaluación a la Gestión en los Parques Ecológicos Distritales de Humedal – PEDH, en las vigencias 2016 y 2017”, remitido mediante radicado DE LA Contraloría No. 2-2018-00413 del 17/01/18.   A través  de   radicado No. 2018EE05158 del 11 de enero de 2018, se presentó respuesta a solicitud de información – Auditoria de Desempeño Código 62, PAD 2017 - Radicado SDA 2018ER03594 – Contraloría 2-2018-7441 / 130300- 00335. 
</t>
    </r>
    <r>
      <rPr>
        <b/>
        <sz val="11"/>
        <rFont val="Arial"/>
        <family val="2"/>
      </rPr>
      <t xml:space="preserve">Febrero: - </t>
    </r>
    <r>
      <rPr>
        <sz val="11"/>
        <rFont val="Arial"/>
        <family val="2"/>
      </rPr>
      <t xml:space="preserve">Se atendió la solicitud de la Contraloría de Bogotá, realizada en la comunicación con radicado No. 2018ER15547 de la SDA, relaciona con la comunicación del informe final Auditoría de Desempeño No.62 “Evaluación a la Gestión en Los Parques Ecológicos Distritales de Humedal – PADH, en las Vigencias 2015 y 2016” y el reporte del Plan de Mejoramiento  a través del Sistema de Vigilancia y Control Fiscal –SIVICOF, producto del mencionado informe.  Como evidencia de la atención de la solicitud,  se  cuenta con certificado de reporte a través del SIVICOF del plan de mejoramiento del 8 de febrero de 2018, </t>
    </r>
    <r>
      <rPr>
        <b/>
        <sz val="11"/>
        <rFont val="Arial"/>
        <family val="2"/>
      </rPr>
      <t xml:space="preserve">
- </t>
    </r>
    <r>
      <rPr>
        <sz val="11"/>
        <rFont val="Arial"/>
        <family val="2"/>
      </rPr>
      <t xml:space="preserve">De acuerdo con información identificada por la OCI se solicito a traves de oficio radicado 2018EE39213 de fecha 28 de febrero a la Contraloría la revisión y pertinencia de ajuste al reporte remitido, dado que el sistema de información sivicof no permitio el cargue de 23 acciones que la OCI no se encontro evidencia de su cierre. 
</t>
    </r>
    <r>
      <rPr>
        <b/>
        <sz val="11"/>
        <rFont val="Arial"/>
        <family val="2"/>
      </rPr>
      <t xml:space="preserve">Marzo: </t>
    </r>
    <r>
      <rPr>
        <sz val="11"/>
        <rFont val="Arial"/>
        <family val="2"/>
      </rPr>
      <t xml:space="preserve">Se atendió visita de control fiscal  de la "revisión saldos contables de las cuentas Recursos Entregados en
Administración y Bienes de Beneficio y Uso Público, Históricos y Culturales y Circular, Conjunta 001 de 2016 de la Contaduría General de la Nación y la  Auditoría General de la República", mediante acta de visita de control  fiscal  de la Contraloria de Bogotá del 22 de marzo de 2018
</t>
    </r>
    <r>
      <rPr>
        <b/>
        <sz val="11"/>
        <rFont val="Arial"/>
        <family val="2"/>
      </rPr>
      <t xml:space="preserve">Abril:  </t>
    </r>
    <r>
      <rPr>
        <sz val="11"/>
        <rFont val="Arial"/>
        <family val="2"/>
      </rPr>
      <t>Se atendió Vistal Fical,mediante radicado No. 2018EE92757 del 26 de abril de 2018, la  SDA  remitió a la Contraloría de Bogotá D.C,  acta de visita de control  fiscal del 17 de abril del 2018, de la  “revisión saldos contables de las cuentas Recursos Entregados en Administración y Bienes de Beneficio y Uso Público, Históricos y Culturales y Circular, Conjunta 001 de 2016 de la Contaduría General de la Nación y la Auditoría General de la República”</t>
    </r>
    <r>
      <rPr>
        <b/>
        <sz val="11"/>
        <rFont val="Arial"/>
        <family val="2"/>
      </rPr>
      <t xml:space="preserve">
 Mayo:</t>
    </r>
    <r>
      <rPr>
        <sz val="11"/>
        <rFont val="Arial"/>
        <family val="2"/>
      </rPr>
      <t xml:space="preserve"> De acuerdo con radicado No.3-2018-13930  de la Contraliría de Bogotá,  Se realizó envío a través del SIVICOF  del Plan de mejoramiento Institucional ,  certificado del 29 de mayo de 2018. 
</t>
    </r>
    <r>
      <rPr>
        <b/>
        <sz val="11"/>
        <rFont val="Arial"/>
        <family val="2"/>
      </rPr>
      <t>Junio:</t>
    </r>
    <r>
      <rPr>
        <sz val="11"/>
        <rFont val="Arial"/>
        <family val="2"/>
      </rPr>
      <t xml:space="preserve"> - Con  radicado No. 2018EE133693 del 8 de junio de 2018, se presentó respuesta al oficio radicado #2-2018-10717 de la Contraloría de Bogotá D.C y SDA radicado No. 2018ER129157, de fecha 2018-06-05 Solicitud información- Auditoría de Regularidad – PAD 2018.  
- Mediante radicado No. 2018EE133679 de Fecha: 08-06-2018, se presentó  respuesta al “radicado Contraloría #2-2018-10808, radicado SDA No. 2018ER130419. Incorporación aspectos relacionados con los Objetivos de Desarrollo Sostenible ODS, en la Auditoría de Regularidad – PAD 2018”.
Mediante radicado  2018EE150309 de Fecha: 2018-06-28,  se presentó  respuesta a la   solicitud de la Contraloría de Bogotá D.C radicado 2-2018-11231 y SDA No. 2018ER138698. Matriz porcentaje cumplimiento PMA Humedales, en desarrollo de la auditoría de regularidad, correspondiente al PAD 2018, vigencia 2017. 
- Mediante radicado No. 2018EE147249 de Fecha: 2018-06-26,  se presentó  respuesta a la solicitud información  auditoria regularidad PAD 2018 Contraloría de Bogotá 2-2018-11728 - Proceso SDA No 4124987. 
-Con radicado No.  2018EE147254 de Fecha: 2018-06-26, se dio respuesta al oficio “radicado #2-2018-11707 de la Contraloría de Bogotá D.C y SDA No. 2018ER142823 de fecha 2018-06-20  Solicitud información auditoria regularidad PAD 2018 Planes y Proyectos”.  
-Con radicado No.  2018EE148513 de Fecha: 2018-06-27, se dio respuesta al oficio “radicado #2-2018-11967 Contraloría de Bogotá D.C y SDA 2018ER14517, de fecha 2018-06-22 Solicitud información auditoria regularidad PAD 2018 Plan de Mejoramiento”.
</t>
    </r>
    <r>
      <rPr>
        <b/>
        <sz val="11"/>
        <rFont val="Arial"/>
        <family val="2"/>
      </rPr>
      <t>Julio:</t>
    </r>
    <r>
      <rPr>
        <sz val="11"/>
        <rFont val="Arial"/>
        <family val="2"/>
      </rPr>
      <t xml:space="preserve">  - Con radicado No. 2018EE161593 de Fecha: 11-07-2018, se presentó respuesta al oficio “radicado #2-2018-11917 Contraloría de Bogotá D.C  y SDA 2018ER153917 de fecha 2018-06-22 Solicitud información auditoria regularidad PAD 2018 proyecto parque industrial eco-eficiente – San Benito.
-Con radicado No. 2018EE164764 de Fecha: 2018-07-16, se presentó respuesta al oficio “radicado No. 2018ER155440 - Solicitud información – Auditoria de Regularidad, Código 55, PAD 2018".
- Con radicado No.  2018EE160328 de Fecha: 10-07-2018,  se presentó respuesta al oficio “consecutivo 130300 de la Contraloría de Bogotá, radicado SDA 2018ER157006 Solicitud de información referente al contrato de obra 1399 de 2017 en el marco de la auditoría regular”.
- Con radicado No.  2018EE170274 de fecha 23-07-2018, se presentó respuesta al oficio “radicado No. 2-201813850 Contraloría de Bogotá D.C y SDA 2018ER165619 del 17 de julio de 2018, solicitud Planes, programas y proyectos, en el marco de auditoría regular”.
-Mediante radicado No. 2018EE173184 de fecha 2018-07-26, se presentó “alcance a la respuesta con radicado   2-2018-13241 de la Contraloría y de la SDA 2018ER164634 del 16 de julio de 2018, Sentencia Rio Bogotá y Cerros Orientales”
-Mediante radicado No. 2018EE168216 de Fecha: 2018-07-19, se presentó “Alcance respuesta su solicitud rad. 2-2018-13885 y con rad. SDA 2018ER157006 y 2018ER166547 referente al contrato de obra 1399 de 2017”.
-Mediante radicado No. 2018EE174136 de Fecha: 2018-07-26, se dio respuesta al “radicado 2018ER171823 – Solicitud información Contrato de Prestación de Servicios No.0144 de 2017”.
-Mediante radicado No.  2018EE178226 de Fecha: 31-07-2018, se dio respuesta  a la “solicitud otorgamiento prorroga al radicado 2-2018-14416 Contraloría y SDA 2018ER172546 del 25 de julio de 2018”.
-Mediante radicado No. 2018EE176946 de Fecha: 2018-07-31, se presentó “alcance respuesta al radicado 2-2018-13850 Contraloría y SDA 2018ER173818 del 26 de julio de 2018, solicitud planes, programas y proyectos”
</t>
    </r>
    <r>
      <rPr>
        <b/>
        <sz val="11"/>
        <rFont val="Arial"/>
        <family val="2"/>
      </rPr>
      <t>Agosto:</t>
    </r>
    <r>
      <rPr>
        <sz val="11"/>
        <rFont val="Arial"/>
        <family val="2"/>
      </rPr>
      <t xml:space="preserve">  Mediante radicado No.  2018EE180597 Fecha: 02-08-2018, se presentó “respuesta a la solicitud de información con radicado 2-2018-14579 Contraloría y SDA 2018ER173818 del 26 de julio de 2018. Auditoria de regularidad PAD 2018”.
</t>
    </r>
    <r>
      <rPr>
        <b/>
        <sz val="11"/>
        <rFont val="Arial"/>
        <family val="2"/>
      </rPr>
      <t>Septiembre:</t>
    </r>
    <r>
      <rPr>
        <sz val="11"/>
        <rFont val="Arial"/>
        <family val="2"/>
      </rPr>
      <t xml:space="preserve"> Socialización comunicación apertura auditoria de desempeño No. 59 PAD 2018, mediante memorando radicado No 2018IE225431  de  2018-09-26
Hallazgo 2.3.1.2.3.1. de la Contraloría de Bogotá, declarada como incumplida en el informe final auditoría de regularidad No. 54, con radicado No. 2018ER219168 de fecha 18/09/18,  mediante memorando radicados No 2018ER219168 del   18 de septiembre de 2018. -  2018IE220002  de fecha  2018-09-19
</t>
    </r>
    <r>
      <rPr>
        <b/>
        <sz val="11"/>
        <rFont val="Arial"/>
        <family val="2"/>
      </rPr>
      <t xml:space="preserve">Octubre: </t>
    </r>
    <r>
      <rPr>
        <sz val="11"/>
        <rFont val="Arial"/>
        <family val="2"/>
      </rPr>
      <t>Por medio del radicado No. 2018EE254395 de  Fecha: 30-10-2018, se presentó respuesta al “radicado No. 2-2018-21852 de la Contraloría y No. 2018ER250398 de la SDA, del 25 de octubre de 2018 -. Solicitud copia anteproyecto presupuesto 2019, auditoría desempeño No. 59”.</t>
    </r>
    <r>
      <rPr>
        <b/>
        <sz val="11"/>
        <rFont val="Arial"/>
        <family val="2"/>
      </rPr>
      <t xml:space="preserve">
-</t>
    </r>
    <r>
      <rPr>
        <sz val="11"/>
        <rFont val="Arial"/>
        <family val="2"/>
      </rPr>
      <t xml:space="preserve">Se informa estado de las acciones de mejora despues de la visita de regualridad mediante Memorando #  2018IE234869 de  Fecha: 2018-10-05
</t>
    </r>
    <r>
      <rPr>
        <b/>
        <sz val="11"/>
        <rFont val="Arial"/>
        <family val="2"/>
      </rPr>
      <t>Noviembre:</t>
    </r>
    <r>
      <rPr>
        <sz val="11"/>
        <rFont val="Arial"/>
        <family val="2"/>
      </rPr>
      <t xml:space="preserve"> A través del radicado No.2018EE257517 de  fecha: 2018-11-02:  Se  presentó "Alcance a la respuesta del radicado No. 2-2018-21852 de la Contraloría y No.2018ER250398 de la SDA, del 25 de octubre de 2018 -. Solicitud copia anteproyecto presupuesto 2019".</t>
    </r>
  </si>
  <si>
    <r>
      <rPr>
        <b/>
        <sz val="11"/>
        <rFont val="Arial"/>
        <family val="2"/>
      </rPr>
      <t>Enero:</t>
    </r>
    <r>
      <rPr>
        <b/>
        <sz val="11"/>
        <color rgb="FFFF0000"/>
        <rFont val="Arial"/>
        <family val="2"/>
      </rPr>
      <t xml:space="preserve"> </t>
    </r>
    <r>
      <rPr>
        <sz val="11"/>
        <rFont val="Arial"/>
        <family val="2"/>
      </rPr>
      <t>Mediante radicado No.  2018EE02445 de  Fecha: 04-01-2018, se da respuesta a la SECRETARÍA DISTRITAL DE PLANEACIÓN del radicado en la SDA No. 2018ER00035, en donde se informa que  “En virtud de su radicado del Asunto, esta Secretaría le informa que previamente, con oficio 2017EE268004 del 29 de diciembre de 2017, se contestó la comunicación remitida por la Contraloría General de la República al correo de atención al ciudadano de la SDA correspondiente a la solicitud 2017EE0152670 del Ente de Control”</t>
    </r>
    <r>
      <rPr>
        <b/>
        <sz val="11"/>
        <rFont val="Arial"/>
        <family val="2"/>
      </rPr>
      <t xml:space="preserve">.
Febrero:  </t>
    </r>
    <r>
      <rPr>
        <sz val="11"/>
        <rFont val="Arial"/>
        <family val="2"/>
      </rPr>
      <t xml:space="preserve">Seguimiento Directrices proceso electoral 2018, según Circular 01 de 2018 del Consejo Asesor del Gobierno Nacional en materia de control interno, merarando radicado del  2018IE26012 del 13 de febrero de  2018. </t>
    </r>
    <r>
      <rPr>
        <b/>
        <sz val="11"/>
        <rFont val="Arial"/>
        <family val="2"/>
      </rPr>
      <t xml:space="preserve">
Marzo:</t>
    </r>
    <r>
      <rPr>
        <sz val="11"/>
        <rFont val="Arial"/>
        <family val="2"/>
      </rPr>
      <t xml:space="preserve"> Seguimiento Directrices proceso electoral 2018, según Circular 01 de 2018 del Consejo Asesor del Gobierno Nacional en materia de control interno, Mediante memorando radicado No. 2018IE46127 del 7 de marzo de 2018, se dio "respuesta  al Radicado No.  2018IE36144 que envía parte de socialización de directrices de proceso electoral y solicitud de completar información requerida en el memorando radicado No. 2018IE26012, sobre Directrices proceso electoral 2018",  
</t>
    </r>
    <r>
      <rPr>
        <b/>
        <sz val="11"/>
        <rFont val="Arial"/>
        <family val="2"/>
      </rPr>
      <t xml:space="preserve">Abril: - </t>
    </r>
    <r>
      <rPr>
        <sz val="11"/>
        <rFont val="Arial"/>
        <family val="2"/>
      </rPr>
      <t xml:space="preserve"> A través del radicado No. 2018EE74351 del 9 de abril de 2018, se presenta informe de  resultado del seguimiento al “Oficio con radicado SINPROC 475876-2018 y Rad. SDA 2018ER58653, por queja interpuesta por Unión Jurídica que manifiesta demora en pago de contratistas en mes de febrero”, dando así respuesta a la solicitud  realizada en el mencionado oficio, por la  Personera Delegada para la Protección del Ambiente y Asuntos Agrarios y Rurales - PERSONERIA DE BOGOTÁ, D.C M
</t>
    </r>
    <r>
      <rPr>
        <b/>
        <sz val="11"/>
        <rFont val="Arial"/>
        <family val="2"/>
      </rPr>
      <t>Mayo:</t>
    </r>
    <r>
      <rPr>
        <sz val="11"/>
        <rFont val="Arial"/>
        <family val="2"/>
      </rPr>
      <t xml:space="preserve"> Mediante radicado No. 2018EE117383 del 24 de mayo de 2018,  se realizó consulta sobre la forma de Integración de los planes institucionales y estratégicos al Plan de Acción, conforme al Decreto Nacional 612 de 2018, a la  Directora del Departamento Administrativo de la Función Pública.
</t>
    </r>
    <r>
      <rPr>
        <b/>
        <sz val="11"/>
        <rFont val="Arial"/>
        <family val="2"/>
      </rPr>
      <t xml:space="preserve">Junio: </t>
    </r>
    <r>
      <rPr>
        <sz val="11"/>
        <rFont val="Arial"/>
        <family val="2"/>
      </rPr>
      <t xml:space="preserve">A través del  radicado No.  2018EE146878 del 25 de junio de 2018, se realizó "Reiteración de la  consulta integración de planes institucionales", conforme al Decreto Nacional 612 de 2018.
 </t>
    </r>
    <r>
      <rPr>
        <b/>
        <sz val="11"/>
        <rFont val="Arial"/>
        <family val="2"/>
      </rPr>
      <t>Julio:</t>
    </r>
    <r>
      <rPr>
        <sz val="11"/>
        <rFont val="Arial"/>
        <family val="2"/>
      </rPr>
      <t xml:space="preserve">   -Mediante radicado No. 2018EE163677 de  Fecha: 13-07-2018, se presentó respuesta a la  “solicitud de trámite disciplinario del oficio SINPROC 2133227- 2018 (Rad. 2018EE823368) y SDA 2018ER160655 con queja de ciudadano anónimo, por presunto irrespeto y abuso de una profesional de la entidad”
-Consolidación respuestas solicitudes radicadas de la Contraloría de Bogotá forest, , 2018EE176945 del 2018-07-31,  2018EE174767 del 2018-07-27, 2018EE175138 del 2018-07-27, 2018EE175136 del 2018-07-26, 2018EE171680 del 2018-07-19. 
</t>
    </r>
    <r>
      <rPr>
        <b/>
        <sz val="11"/>
        <rFont val="Arial"/>
        <family val="2"/>
      </rPr>
      <t xml:space="preserve">Agosto: </t>
    </r>
    <r>
      <rPr>
        <sz val="11"/>
        <rFont val="Arial"/>
        <family val="2"/>
      </rPr>
      <t xml:space="preserve">Consolidación respuestas solicitudes realizadas por la Contraloría de Bogotá, a través de forest, mediante memorandos con radicados No. 
- 2018EE179948 del 01-08-2018 al requerimiento 2018ER176653 Geocing
- 2018EE180597 del 02-08-2018 al requerimiento 2018ER173818 Planes y proyectos
- 2018EE185366 del 09-08-2018 al requerimiento 2018ER180996 Contratos
- 2018EE194415 del 21-08-2018 al requerimiento 2018ER190385 incautaciones
- 2018EE195463 del 22-08-2018 al requerimiento 2018ER192024 deudores contingentes
- 2018EE196427 del 23-08-2018 al requerimiento 2018ER192607 SCAVV SHRS cementerios
- 2018EE197483 del 24-08-2018 al requerimiento 2018ER194294 Plau
- 2018EE201066 del 29-08-2018 al requerimiento 2018ER196254 saldo y pronunciamientos
Gstión de prórrogas a respuestas a solicitudes de información 
- 2018EE201955 del 29-08-2018 al requerimiento 2018ER201452 del 29 de agosto de 2018. 
Aompañamiento a diferentes dependencias de la Entidad en la atención de visitas administrativas solicitadas por el equipo auditor de la Contraloría de Bogotá, así:
- Acta visita del 08-08-2018 Cuestionario PIGA - PACA
- Acta visita del 08-08-2018 Cuestionario contratos mantenimiento
- Acta visita del 28-08-2018 Cuestionario Convenio 20161268 FUNDASET
</t>
    </r>
    <r>
      <rPr>
        <b/>
        <sz val="11"/>
        <rFont val="Arial"/>
        <family val="2"/>
      </rPr>
      <t>Septiembre:</t>
    </r>
    <r>
      <rPr>
        <sz val="11"/>
        <rFont val="Arial"/>
        <family val="2"/>
      </rPr>
      <t xml:space="preserve"> Contestación informe preliminar a la Contraloria sobre visita Regular Oficio  radicado No.  2018EE215257 del 13 de septiembre de 2018
Consolidación respuestas solicitudes radicadas de la Contraloría de Bogotá en  la  Auditoria regularidad PAD 2018:  
2018EE205506 del 03-09-2018, respuesta al radicado 2018ER201452 del 29-08-2018. Acción popular 0567, 2018EE215257 del 13-09-2018, respuesta al radicado 2018ER209684 del 06-09-2018. Informe preliminar auditoría. 2018EE217909 del 17-09-2018, respuesta al radicado 2018ER210898 del 07-09-2018. Residuos sólidos. 2018EE220942 y 2018EE219580 del 20-09-2018, respuesta al radicado 2018ER215773 del 14-09-2018. Audiencia pública Usaquén. 2018IE220002 del 19-09-2018, socialización informe auditoria radicado 2018ER219168, informe definitivo. 2018IE225431 del 24-09-2018, se socializó apertura auditoria desempeño minería radicada 2018ER223225 del 24-09-2018.
Gestión prórrogas a respuestas de solicitudes de información de la Contraloría 
- 2018EE210002 del 07-09-2018, al radicado 2-2018-17928, - 2018EE216859 del 14-09-2018, al radicado 2-2018-18584 de la Contraloría de Bogotá D.C
Acompañamiento a diferentes dependencias de la Entidad en la atención de visitas administrativas solicitadas por el equipo auditor de la Contraloría 
- Acta visita del 03-09-2018 RESERVA VAN DER HAMMEN, - Acta visita del 03-09-2018 Custer curtiembres, - Acta visita del 19-09-2018 Tala de árboles
</t>
    </r>
    <r>
      <rPr>
        <b/>
        <sz val="11"/>
        <rFont val="Arial"/>
        <family val="2"/>
      </rPr>
      <t xml:space="preserve">Octubre:   </t>
    </r>
    <r>
      <rPr>
        <sz val="11"/>
        <rFont val="Arial"/>
        <family val="2"/>
      </rPr>
      <t xml:space="preserve">Se proyectó el rad. 2018IE236599 sobre respuesta a radicado 2018IE232834 de SGCD que solicita información a OCI para expediente Disciplinario 051 de 2018 hallazgo 3.2.5 de la Contraloria de Bogotá sobre “Presunta incidencia disciplinaria, por no reportar en el SIVICOF la modificación 1 al contrato No. 1257 de 2015 y por reporte extemporáneo del contrato No. 595 de 2015 ", detectado por la Dirección Sector Hábitat y Ambiente, mediante Auditoría de Desempeño “Gestión de Control y Seguimiento de la Contaminación Auditiva de Bogotá D.C.”
Se proyectó el rad. 2018IE242054 sobre respuesta a su radicado 2018IE232895 de SGCD que solicitó a OCI para expediente disciplinario 051 de 2018 sobre hallazgo 3.2.4 del Plan de Mejoramiento de la Contraloría de Bogotá D.C“ Presunta incidencia disciplinaria, por la no adecuada estructuración de los soportes que acreditan la ejecución de los Contratos de Prestación de Servicios Profesionales", detectado por la Dirección Sector Hábitat y Ambiente, mediante Auditoría de Desempeño “Gestión de Control y Seguimiento de la Contaminación Auditiva de Bogotá D.C.”.
</t>
    </r>
  </si>
  <si>
    <r>
      <t xml:space="preserve">Se solicitó seguimiento mediante Memorando No. 2018IE88375 de 23/04/2018
Se realizó retroalimentación de la evaluación realizada mediante Memorando # 2018IE103988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16/08/2018.
</t>
    </r>
    <r>
      <rPr>
        <b/>
        <sz val="11"/>
        <color theme="1"/>
        <rFont val="Arial"/>
        <family val="2"/>
      </rPr>
      <t>Septiembre:</t>
    </r>
    <r>
      <rPr>
        <sz val="11"/>
        <color theme="1"/>
        <rFont val="Arial"/>
        <family val="2"/>
      </rPr>
      <t xml:space="preserve"> Se realizó retroalimentación mediante Memorando # 2018IE221699 20/09/18 
</t>
    </r>
    <r>
      <rPr>
        <b/>
        <sz val="11"/>
        <color theme="1"/>
        <rFont val="Arial"/>
        <family val="2"/>
      </rPr>
      <t xml:space="preserve">Octubre: </t>
    </r>
    <r>
      <rPr>
        <sz val="11"/>
        <color theme="1"/>
        <rFont val="Arial"/>
        <family val="2"/>
      </rPr>
      <t>Mediante radicado   2018IE244810  de 19/10/2018 se realizaron las observaciones a la propuesta del mapa de riesgos riesgos de gestión y de corrupción del proceso "Gestión de Recursos Financieros".</t>
    </r>
  </si>
  <si>
    <r>
      <t xml:space="preserve">Se realizó retroalimentación de la evaluación realizada mediante Memorando # 2018IE111718 de 18/05/2018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16/08/2018.
</t>
    </r>
    <r>
      <rPr>
        <b/>
        <sz val="11"/>
        <color theme="1"/>
        <rFont val="Arial"/>
        <family val="2"/>
      </rPr>
      <t>Septiembre</t>
    </r>
    <r>
      <rPr>
        <sz val="11"/>
        <color theme="1"/>
        <rFont val="Arial"/>
        <family val="2"/>
      </rPr>
      <t xml:space="preserve"> con memorando # 2018IE222498 21/09/18 se envió Comunicación resultado seguimiento riesgos corrupción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 19/10/2018  se realizaron las observaciones a la propuesta del mapa de riesgos riesgos de gestión y de corrupción del proceso "Gestión Recursos Físicos"</t>
    </r>
  </si>
  <si>
    <r>
      <t xml:space="preserve">El proceso no identificó para la vigencia riesgo de corrupción
</t>
    </r>
    <r>
      <rPr>
        <b/>
        <sz val="11"/>
        <color theme="1"/>
        <rFont val="Arial"/>
        <family val="2"/>
      </rPr>
      <t>Julio:</t>
    </r>
    <r>
      <rPr>
        <sz val="11"/>
        <color theme="1"/>
        <rFont val="Arial"/>
        <family val="2"/>
      </rPr>
      <t xml:space="preserve"> Mediante radicado 2018IE152396 de 03/07/2018 e cursó retroalimentación y recomendaciones sobre el estado de administración de los riesgos de corrupción del proceso.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21/08/2018. Mediante radicado 2018IE200333 de 28/08/2018 se remitió la herramienta de captura de información sobre el Sistema de Administración de Riesgos.
</t>
    </r>
    <r>
      <rPr>
        <b/>
        <sz val="11"/>
        <color theme="1"/>
        <rFont val="Arial"/>
        <family val="2"/>
      </rPr>
      <t xml:space="preserve">Septiembre: </t>
    </r>
    <r>
      <rPr>
        <sz val="11"/>
        <color theme="1"/>
        <rFont val="Arial"/>
        <family val="2"/>
      </rPr>
      <t xml:space="preserve">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2018IE232564  de 03/10/2018 se realizaron las observaciones a la propuesta del mapa de riesgos riesgos de gestión y de corrupción del proceso "Gestión de
Recursos Informáticos y Tecnológicos".</t>
    </r>
  </si>
  <si>
    <r>
      <t xml:space="preserve">
Se realizó retroalimentación de la evaluación realizada mediante Memorando # 2018IE124253 de 30/05/2018
</t>
    </r>
    <r>
      <rPr>
        <b/>
        <sz val="11"/>
        <color theme="1"/>
        <rFont val="Arial"/>
        <family val="2"/>
      </rPr>
      <t>Agosto:</t>
    </r>
    <r>
      <rPr>
        <sz val="11"/>
        <color theme="1"/>
        <rFont val="Arial"/>
        <family val="2"/>
      </rPr>
      <t xml:space="preserve"> Mediante radicado 2018IE182040 se comunicó cronograma de asesoría y acompañamiento cuya sesión de documentó en acta de fecha 14/08/2018.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
</t>
    </r>
    <r>
      <rPr>
        <b/>
        <sz val="11"/>
        <color theme="1"/>
        <rFont val="Arial"/>
        <family val="2"/>
      </rPr>
      <t xml:space="preserve">Octubre: </t>
    </r>
    <r>
      <rPr>
        <sz val="11"/>
        <color theme="1"/>
        <rFont val="Arial"/>
        <family val="2"/>
      </rPr>
      <t>Mediante radicado  2018IE244791  de 19/10/2018 se realizaron las observaciones a la propuesta del mapa de riesgos riesgos de gestión y de corrupción del proceso "Gestión Talento Humano"</t>
    </r>
  </si>
  <si>
    <r>
      <t xml:space="preserve">
Mediante Rad. 2018IE107311  de 11 /05/2018 comunica a SGCD resultado seguimiento mapas corrupción proceso disciplinario.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09/08/2018. Mediante radicado 2018IE200340 de 28/08/2018 se remitió la herramienta de captura de información sobre el Sistema de Administración de Riesgos.
</t>
    </r>
    <r>
      <rPr>
        <b/>
        <sz val="11"/>
        <color theme="1"/>
        <rFont val="Arial"/>
        <family val="2"/>
      </rPr>
      <t>Septiembre</t>
    </r>
    <r>
      <rPr>
        <sz val="11"/>
        <color theme="1"/>
        <rFont val="Arial"/>
        <family val="2"/>
      </rPr>
      <t>: Se comunicaron con rad. 2018IE218815 de 18/09/2018 los resultados
Septiembre: Se realizó seguimiento al mapa de riesgos de corrupción aprobado el 31 de enero de 2018, el cual se publicó en la pagina web de la SAD mediante Memorando # 2018IE215216, de 13/09/2018
Seguimiento publicado en página web de la SDA:
http://www.ambientebogota.gov.co/web/sda/plan-anticorrupcion-y-de-atencion-al-ciudadano</t>
    </r>
  </si>
  <si>
    <r>
      <t xml:space="preserve">Se realizó consolidación y retroalimentación del seguimiento a riesgos mediante Memorando # : 2018IE76099 del 10 de Abril de 2018.
Se envió Memorando recordando la revisión de las acciones de los riesgos por procesos # 2018IE153365 del 3 de julio de 2018, se respondió por DC que no está completa la matriz.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28/08/2018. </t>
    </r>
  </si>
  <si>
    <r>
      <t xml:space="preserve">. Se realizó entrega del consolidado por medio del Memorando # 2018IE75133 de fecha 9 de abril de 2018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08/08/2018. Remisión Herramienta de Captura de Información - Sistema de Administración de Riesgos, Memorando # 2018IE198750 de 27/08/2018</t>
    </r>
  </si>
  <si>
    <r>
      <t xml:space="preserve">Informe de resultados de sequimiento al proceso Comunicaciones Rad. 2018IE39519 de 28/02/2018
</t>
    </r>
    <r>
      <rPr>
        <b/>
        <sz val="11"/>
        <color theme="1"/>
        <rFont val="Arial"/>
        <family val="2"/>
      </rPr>
      <t>Agosto:</t>
    </r>
    <r>
      <rPr>
        <sz val="11"/>
        <color theme="1"/>
        <rFont val="Arial"/>
        <family val="2"/>
      </rPr>
      <t xml:space="preserve"> Mediante radicado 2018IE182040  de 03/08/2018 se comunicó cronograma de asesoría y acompañamiento cuya sesión de documentó en acta de fecha 09/08/2018.</t>
    </r>
  </si>
  <si>
    <r>
      <t xml:space="preserve">Se realizó retroalimentación mediante los Memorandos # 2018IE52521, 2018IE54429, 2018IE45188, 2018IE52408, 2018IE47782 de 14, 15, 08 y 06 de marzo. 
</t>
    </r>
    <r>
      <rPr>
        <b/>
        <sz val="11"/>
        <color theme="1"/>
        <rFont val="Arial"/>
        <family val="2"/>
      </rPr>
      <t>Agosto:</t>
    </r>
    <r>
      <rPr>
        <sz val="11"/>
        <color theme="1"/>
        <rFont val="Arial"/>
        <family val="2"/>
      </rPr>
      <t xml:space="preserve"> Mediante radicado 2018IE182040 e 03 de agosto e 2018 se comunicó cronograma de asesoría y acompañamiento cuya sesión de documentó en acta de fecha 28/08/2018. Mediante radicado 2018IE201014 de 29  de agosto se remitió la herramienta de captura de información sobre el Sistema de Administración de Riesgos.</t>
    </r>
  </si>
  <si>
    <r>
      <t xml:space="preserve">Se cuenta con retroalimentación realizada por medio del Forest 2018IE55765 e 16 de marzo de 2018
</t>
    </r>
    <r>
      <rPr>
        <b/>
        <sz val="11"/>
        <color theme="1"/>
        <rFont val="Arial"/>
        <family val="2"/>
      </rPr>
      <t>Agosto</t>
    </r>
    <r>
      <rPr>
        <sz val="11"/>
        <color theme="1"/>
        <rFont val="Arial"/>
        <family val="2"/>
      </rPr>
      <t>: Mediante radicado 2018IE182040 de 03 de agosto se comunicó cronograma de asesoría y acompañamiento cuya sesión de documentó en acta de fecha 23/08/2018. Entrega de herramienta para diligenciamiento mediante Memorando # 2018IE199214 de 27 de agosto de 2018</t>
    </r>
  </si>
  <si>
    <r>
      <t xml:space="preserve">Se cuenta con retroalimentación realizada por medio del Forest 2018IE45131 de 06 de marzo de 2018
</t>
    </r>
    <r>
      <rPr>
        <b/>
        <sz val="11"/>
        <color theme="1"/>
        <rFont val="Arial"/>
        <family val="2"/>
      </rPr>
      <t>Agosto:</t>
    </r>
    <r>
      <rPr>
        <sz val="11"/>
        <color theme="1"/>
        <rFont val="Arial"/>
        <family val="2"/>
      </rPr>
      <t xml:space="preserve"> Mediante radicado 2018IE182040 de 03 de agosto de 2018 se comunicó cronograma de asesoría y acompañamiento cuya sesión de documentó en acta de fecha 9/08/2018.</t>
    </r>
  </si>
  <si>
    <r>
      <t xml:space="preserve"> Se realizó retroalimentacion por medio del Forest # 2018IE21566 de 07 de febrero de 2018, 2018IE40881  de 01 de marzo de 2018
</t>
    </r>
    <r>
      <rPr>
        <b/>
        <sz val="11"/>
        <color theme="1"/>
        <rFont val="Arial"/>
        <family val="2"/>
      </rPr>
      <t>Agosto:</t>
    </r>
    <r>
      <rPr>
        <sz val="11"/>
        <color theme="1"/>
        <rFont val="Arial"/>
        <family val="2"/>
      </rPr>
      <t xml:space="preserve"> Mediante radicado 2018IE182040 de 03 e agosto de 2018 se comunicó cronograma de asesoría y acompañamiento cuya sesión de documentó en acta de fecha 14/08/2018.</t>
    </r>
  </si>
  <si>
    <r>
      <t xml:space="preserve">Se realizó retroalimentación con Memorando # 2018IE59631 de 22 de marzo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14/08/2018.</t>
    </r>
  </si>
  <si>
    <r>
      <t xml:space="preserve">Se realizó informe y se radico soporte mediante memorando No. 2018IE48695 de 09 de marzo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23/08/2018. Mediante radicado 2018IE199974 de 28 de agosto de 2018 se remitió la herramienta de captura de información sobre el Sistema de Administración de Riesgos.</t>
    </r>
  </si>
  <si>
    <r>
      <t xml:space="preserve">Se realizó retroalimentación por medio del Forest 2018IE42926 del 2/3/18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t>
    </r>
  </si>
  <si>
    <r>
      <t xml:space="preserve">Se comunicaron los resultados mediante el radicado No. 2018IE46054 del 7/3/18.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
</t>
    </r>
  </si>
  <si>
    <r>
      <t xml:space="preserve">Se realiza retroalimentación por medio del Forest 2018 IE55775 del 16 de marzo de 2018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16/08/2018.</t>
    </r>
  </si>
  <si>
    <r>
      <t xml:space="preserve">Se entrego retroalimentación mediante Memorando # 2018IE42932 de 02 de marzo
Se envió Memorando recordando la revisión de las acciones de los riesgos por procesos # 2018IE153365 de 03 de julio de 2018 y se dio contestación por medio de Memorando # 2018IE168439 de 19 de julio 
</t>
    </r>
    <r>
      <rPr>
        <b/>
        <sz val="11"/>
        <color theme="1"/>
        <rFont val="Arial"/>
        <family val="2"/>
      </rPr>
      <t>Agosto:</t>
    </r>
    <r>
      <rPr>
        <sz val="11"/>
        <color theme="1"/>
        <rFont val="Arial"/>
        <family val="2"/>
      </rPr>
      <t xml:space="preserve"> Mediante radicado 2018IE182040 de 03 de agosto  se comunicó cronograma de asesoría y acompañamiento cuya sesión de documentó en acta de fecha 14/08/2018.</t>
    </r>
  </si>
  <si>
    <r>
      <t xml:space="preserve">Se realizó informe y se radico soporte mediante memorando No. 2018IE42998 de 02 de marzo de 2018 Comunicación de resultados del seguimiento a: Plan de Mejoramiento por Procesos, Plan de Manejo de Riesgos y a los Indicadores de Gestión del Proceso de Control Disciplinario, según radicado 2018IE21566. de 07 de febrero de 2018
</t>
    </r>
    <r>
      <rPr>
        <b/>
        <sz val="11"/>
        <color theme="1"/>
        <rFont val="Arial"/>
        <family val="2"/>
      </rPr>
      <t>Agosto</t>
    </r>
    <r>
      <rPr>
        <sz val="11"/>
        <color theme="1"/>
        <rFont val="Arial"/>
        <family val="2"/>
      </rPr>
      <t>: Mediante radicado 2018IE182040 de 03 de agosto se comunicó cronograma de asesoría y acompañamiento cuya sesión de documentó en acta de fecha 09/08/2018. Mediante radicado 2018IE200340 de 28 de agosto de 2018 se remitió la herramienta de captura de información sobre el Sistema de Administración de Riesgos.</t>
    </r>
  </si>
  <si>
    <r>
      <t xml:space="preserve">Se cuenta con 3 indicadores reportados Isolucion 655, 719, 720 a Diciembre de 2017 se encuentran con seguimiento
</t>
    </r>
    <r>
      <rPr>
        <b/>
        <sz val="11"/>
        <rFont val="Arial"/>
        <family val="2"/>
      </rPr>
      <t>Marzo</t>
    </r>
    <r>
      <rPr>
        <sz val="11"/>
        <rFont val="Arial"/>
        <family val="2"/>
      </rPr>
      <t xml:space="preserve">: Se tienen los mismos 3 indicadores a los cuales se les realiza se guimiento y análisis. Se encuentran publicados en Isolucion. 
</t>
    </r>
    <r>
      <rPr>
        <b/>
        <sz val="11"/>
        <rFont val="Arial"/>
        <family val="2"/>
      </rPr>
      <t>Julio:</t>
    </r>
    <r>
      <rPr>
        <sz val="11"/>
        <rFont val="Arial"/>
        <family val="2"/>
      </rPr>
      <t xml:space="preserve"> Para este periodo se establecieron 3 indicadores. Se encuentran evaluados en el ISolucion.
</t>
    </r>
    <r>
      <rPr>
        <b/>
        <sz val="11"/>
        <rFont val="Arial"/>
        <family val="2"/>
      </rPr>
      <t>Octubre:</t>
    </r>
    <r>
      <rPr>
        <sz val="11"/>
        <rFont val="Arial"/>
        <family val="2"/>
      </rPr>
      <t xml:space="preserve"> Se realizó carge de resultado de indicadores en ISolucion y en el DRIVE. Se solicitó modificación de magnitud de metas mediante Memorando #  2018IE236256 de 08 de octubre de 2018</t>
    </r>
  </si>
  <si>
    <r>
      <t xml:space="preserve">Se realizó entrega de matriz con el seguimiento realizado al riesgo identificado del proceso mediante correo enviado el 2 de mayo de 2018. Lo anterior con el fin de que se consolide el mapa por el Líder (Miguel Angel Pardo)
Se realizó seguimiento a los riesgos de corrupción del proceso y su publicación se encuentra en :
http://www.ambientebogota.gov.co/web/sda/plan-anticorrupcion-y-de-atencion-al-ciudadano
</t>
    </r>
    <r>
      <rPr>
        <b/>
        <sz val="11"/>
        <rFont val="Arial"/>
        <family val="2"/>
      </rPr>
      <t>Diciembre:</t>
    </r>
    <r>
      <rPr>
        <sz val="11"/>
        <rFont val="Arial"/>
        <family val="2"/>
      </rPr>
      <t xml:space="preserve"> Se realiza envío de los riesgos del proceso mediante Memorando # 2018IE304905 de 21 de diciembre de 2018</t>
    </r>
  </si>
  <si>
    <r>
      <t xml:space="preserve">Se generará informe de los meses diciembre y enero, el cual se presentará en el mes de febrero. 
Abril: Se cuenta con una accion de mejora para el proceso: 250  a la cual se le adjunta el seguimiento realizado.
Julio: No se tienen acciones de mejora del proceso
</t>
    </r>
    <r>
      <rPr>
        <b/>
        <sz val="11"/>
        <rFont val="Arial"/>
        <family val="2"/>
      </rPr>
      <t>Diciembre:</t>
    </r>
    <r>
      <rPr>
        <sz val="11"/>
        <rFont val="Arial"/>
        <family val="2"/>
      </rPr>
      <t xml:space="preserve"> No se tienen acciones de mejora formuladas. Mediante Radicado 2018IE257807 de 02 de noviembre, se cursó solicitud de corrección del procedimiento Plan de Mejoramiento por Procesos.</t>
    </r>
  </si>
  <si>
    <t>Se realizó informe y se retroalimentó mediante Memorando # 2018IE05280 de 12 de enero de 2018</t>
  </si>
  <si>
    <t xml:space="preserve">ACTAS DE INICIO CONTRATISTAS -  20181E16105, de 29 de enero de 2018,  2018IE17892 de 31 de enero de 2018,   2018IE18172 de 01 de febrro e 2018, 2018IE18093 de 01 de febrero de 2018
Febrero. Se revisan cuentas del mes de febrero de 5 contratistas
Marzo: Se revisan cuentas de 5 contratistas.
Abril y Mayo: Se revisan cuentas de 5 contratistas </t>
  </si>
  <si>
    <r>
      <rPr>
        <b/>
        <sz val="11"/>
        <rFont val="Arial"/>
        <family val="2"/>
      </rPr>
      <t>Enero:</t>
    </r>
    <r>
      <rPr>
        <sz val="11"/>
        <rFont val="Arial"/>
        <family val="2"/>
      </rPr>
      <t xml:space="preserve"> Memorando # 2018IE14243 de 25 de enero de 2018
</t>
    </r>
    <r>
      <rPr>
        <b/>
        <sz val="11"/>
        <rFont val="Arial"/>
        <family val="2"/>
      </rPr>
      <t>Marzo</t>
    </r>
    <r>
      <rPr>
        <sz val="11"/>
        <rFont val="Arial"/>
        <family val="2"/>
      </rPr>
      <t xml:space="preserve">: Memorando 2018IE59666 sobre solicitud trámite disciplinario correspondiente al oficio de la Personería de Bogotá D.C, con Rad. SDA 2018ER58651 de 21 de marzo
</t>
    </r>
    <r>
      <rPr>
        <b/>
        <sz val="11"/>
        <rFont val="Arial"/>
        <family val="2"/>
      </rPr>
      <t xml:space="preserve">Abril - Mayo: </t>
    </r>
    <r>
      <rPr>
        <sz val="11"/>
        <rFont val="Arial"/>
        <family val="2"/>
      </rPr>
      <t xml:space="preserve">No se han presentado PQRS , para ser atendidas por la dependencia.
</t>
    </r>
    <r>
      <rPr>
        <b/>
        <sz val="11"/>
        <rFont val="Arial"/>
        <family val="2"/>
      </rPr>
      <t>Septiembre:</t>
    </r>
    <r>
      <rPr>
        <sz val="11"/>
        <rFont val="Arial"/>
        <family val="2"/>
      </rPr>
      <t xml:space="preserve"> Se contestó Derecho de Petición Mediante Oficio # 2018EE208557 de 05 de septiembre
</t>
    </r>
    <r>
      <rPr>
        <b/>
        <sz val="11"/>
        <rFont val="Arial"/>
        <family val="2"/>
      </rPr>
      <t>Noviembre</t>
    </r>
    <r>
      <rPr>
        <sz val="11"/>
        <rFont val="Arial"/>
        <family val="2"/>
      </rPr>
      <t xml:space="preserve">: Se proyectó rad.2018IE280255 de 28 de noviembre  para SGCD de solicitud trámite al radicado SDA 2018ER276310 de 22 de noviembre of anexa queja por mala aplicación de pago de seguridad social a contratistas (Proceso 4288872).
Se proyectó rad. 2018IE280601 de 29 de noviembre de 2018 a SF y DCA de solicitud de información sobre el tramite exigido para el pago de seguridad social de los contratistas y el sustento normativo aplicado, para respuesta al radicado SDA 2018ER276310 de 26 de noviembre - o, anexa queja por mala aplicación de pago de seguridad social a contratistas.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</si>
</sst>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240A]\ * #,##0_-;\-[$$-240A]\ * #,##0_-;_-[$$-240A]\ * &quot;-&quot;??_-;_-@_-"/>
  </numFmts>
  <fonts count="24" x14ac:knownFonts="1">
    <font>
      <sz val="11"/>
      <color theme="1"/>
      <name val="Arial"/>
      <family val="2"/>
    </font>
    <font>
      <b/>
      <sz val="11"/>
      <color theme="1"/>
      <name val="Arial"/>
      <family val="2"/>
    </font>
    <font>
      <sz val="11"/>
      <color theme="1"/>
      <name val="Arial"/>
      <family val="2"/>
    </font>
    <font>
      <sz val="10"/>
      <name val="Arial"/>
      <family val="2"/>
    </font>
    <font>
      <sz val="11"/>
      <name val="Arial"/>
      <family val="2"/>
    </font>
    <font>
      <b/>
      <sz val="12"/>
      <name val="Arial"/>
      <family val="2"/>
    </font>
    <font>
      <sz val="10"/>
      <color theme="1"/>
      <name val="Arial"/>
      <family val="2"/>
    </font>
    <font>
      <b/>
      <sz val="10"/>
      <color theme="1"/>
      <name val="Arial"/>
      <family val="2"/>
    </font>
    <font>
      <b/>
      <sz val="11"/>
      <color rgb="FFFF0000"/>
      <name val="Arial"/>
      <family val="2"/>
    </font>
    <font>
      <b/>
      <sz val="12"/>
      <color theme="1"/>
      <name val="Arial"/>
      <family val="2"/>
    </font>
    <font>
      <sz val="12"/>
      <color theme="1"/>
      <name val="Arial"/>
      <family val="2"/>
    </font>
    <font>
      <sz val="12"/>
      <name val="Arial"/>
      <family val="2"/>
    </font>
    <font>
      <b/>
      <sz val="8"/>
      <name val="Calibri"/>
      <family val="2"/>
    </font>
    <font>
      <b/>
      <sz val="12"/>
      <name val="Calibri"/>
      <family val="2"/>
      <scheme val="minor"/>
    </font>
    <font>
      <sz val="12"/>
      <name val="Calibri"/>
      <family val="2"/>
    </font>
    <font>
      <b/>
      <u/>
      <sz val="12"/>
      <name val="Calibri"/>
      <family val="2"/>
    </font>
    <font>
      <b/>
      <sz val="12"/>
      <name val="Calibri"/>
      <family val="2"/>
    </font>
    <font>
      <sz val="12"/>
      <name val="Calibri"/>
      <family val="2"/>
      <scheme val="minor"/>
    </font>
    <font>
      <i/>
      <sz val="12"/>
      <name val="Calibri"/>
      <family val="2"/>
    </font>
    <font>
      <u/>
      <sz val="12"/>
      <name val="Calibri"/>
      <family val="2"/>
    </font>
    <font>
      <b/>
      <sz val="14"/>
      <name val="Arial"/>
      <family val="2"/>
    </font>
    <font>
      <b/>
      <sz val="11"/>
      <name val="Arial"/>
      <family val="2"/>
    </font>
    <font>
      <b/>
      <u/>
      <sz val="12"/>
      <name val="Calibri"/>
      <family val="2"/>
      <scheme val="minor"/>
    </font>
    <font>
      <sz val="9"/>
      <color theme="1"/>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indexed="65"/>
        <bgColor indexed="64"/>
      </patternFill>
    </fill>
    <fill>
      <patternFill patternType="solid">
        <fgColor theme="2" tint="-9.9978637043366805E-2"/>
        <bgColor indexed="64"/>
      </patternFill>
    </fill>
    <fill>
      <patternFill patternType="solid">
        <fgColor theme="6" tint="0.59999389629810485"/>
        <bgColor indexed="64"/>
      </patternFill>
    </fill>
  </fills>
  <borders count="5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style="thin">
        <color theme="1"/>
      </right>
      <top style="thin">
        <color theme="0" tint="-0.499984740745262"/>
      </top>
      <bottom style="thin">
        <color theme="0" tint="-0.499984740745262"/>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style="thin">
        <color theme="1"/>
      </right>
      <top style="thin">
        <color theme="0" tint="-0.499984740745262"/>
      </top>
      <bottom/>
      <diagonal/>
    </border>
    <border>
      <left style="thin">
        <color theme="1"/>
      </left>
      <right style="thin">
        <color theme="1"/>
      </right>
      <top/>
      <bottom style="thin">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1"/>
      </right>
      <top style="thin">
        <color indexed="64"/>
      </top>
      <bottom/>
      <diagonal/>
    </border>
    <border>
      <left style="thin">
        <color theme="1"/>
      </left>
      <right style="thin">
        <color theme="0" tint="-0.499984740745262"/>
      </right>
      <top style="thin">
        <color indexed="64"/>
      </top>
      <bottom/>
      <diagonal/>
    </border>
    <border>
      <left style="thin">
        <color theme="1"/>
      </left>
      <right style="thin">
        <color theme="1"/>
      </right>
      <top style="thin">
        <color indexed="64"/>
      </top>
      <bottom style="thin">
        <color theme="0" tint="-0.499984740745262"/>
      </bottom>
      <diagonal/>
    </border>
    <border>
      <left style="thin">
        <color theme="1"/>
      </left>
      <right style="thin">
        <color indexed="64"/>
      </right>
      <top style="thin">
        <color indexed="64"/>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1"/>
      </right>
      <top/>
      <bottom style="thin">
        <color indexed="64"/>
      </bottom>
      <diagonal/>
    </border>
    <border>
      <left style="thin">
        <color theme="1"/>
      </left>
      <right style="thin">
        <color theme="0" tint="-0.499984740745262"/>
      </right>
      <top/>
      <bottom style="thin">
        <color indexed="64"/>
      </bottom>
      <diagonal/>
    </border>
    <border>
      <left style="thin">
        <color theme="1"/>
      </left>
      <right style="thin">
        <color theme="1"/>
      </right>
      <top style="thin">
        <color theme="0" tint="-0.499984740745262"/>
      </top>
      <bottom style="thin">
        <color indexed="64"/>
      </bottom>
      <diagonal/>
    </border>
    <border>
      <left style="thin">
        <color theme="1"/>
      </left>
      <right style="thin">
        <color indexed="64"/>
      </right>
      <top style="thin">
        <color theme="0" tint="-0.499984740745262"/>
      </top>
      <bottom style="thin">
        <color indexed="64"/>
      </bottom>
      <diagonal/>
    </border>
    <border>
      <left style="thin">
        <color theme="0" tint="-0.499984740745262"/>
      </left>
      <right style="thin">
        <color theme="1"/>
      </right>
      <top style="thin">
        <color indexed="64"/>
      </top>
      <bottom style="thin">
        <color indexed="64"/>
      </bottom>
      <diagonal/>
    </border>
    <border>
      <left style="thin">
        <color theme="1"/>
      </left>
      <right style="thin">
        <color theme="0" tint="-0.499984740745262"/>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9" fontId="3" fillId="0" borderId="0" applyFont="0" applyFill="0" applyBorder="0" applyAlignment="0" applyProtection="0"/>
    <xf numFmtId="0" fontId="3" fillId="0" borderId="0"/>
  </cellStyleXfs>
  <cellXfs count="240">
    <xf numFmtId="0" fontId="0" fillId="0" borderId="0" xfId="0"/>
    <xf numFmtId="0" fontId="0" fillId="2" borderId="0" xfId="0" applyFill="1" applyAlignment="1">
      <alignment vertical="center" wrapText="1"/>
    </xf>
    <xf numFmtId="0" fontId="0" fillId="2" borderId="0" xfId="0" applyFill="1" applyAlignment="1">
      <alignment horizontal="center" vertical="center" wrapText="1"/>
    </xf>
    <xf numFmtId="0" fontId="6" fillId="2" borderId="0" xfId="0" applyFont="1" applyFill="1" applyAlignment="1">
      <alignment vertical="center" wrapText="1"/>
    </xf>
    <xf numFmtId="10" fontId="6" fillId="2" borderId="0" xfId="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7" borderId="5" xfId="0" applyFont="1" applyFill="1" applyBorder="1" applyAlignment="1">
      <alignment vertical="center"/>
    </xf>
    <xf numFmtId="0" fontId="6" fillId="7" borderId="9" xfId="0" applyFont="1" applyFill="1" applyBorder="1" applyAlignment="1">
      <alignment vertical="center" wrapText="1"/>
    </xf>
    <xf numFmtId="0" fontId="6" fillId="7" borderId="8" xfId="0" applyFont="1" applyFill="1" applyBorder="1" applyAlignment="1">
      <alignment vertical="center" wrapText="1"/>
    </xf>
    <xf numFmtId="9" fontId="6" fillId="2" borderId="1" xfId="1" applyFont="1" applyFill="1" applyBorder="1" applyAlignment="1">
      <alignment horizontal="center" vertical="center" wrapText="1"/>
    </xf>
    <xf numFmtId="9" fontId="6" fillId="2" borderId="1" xfId="1" applyNumberFormat="1"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center" vertical="center"/>
    </xf>
    <xf numFmtId="0" fontId="6"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5" borderId="15" xfId="0" applyFont="1" applyFill="1" applyBorder="1" applyAlignment="1">
      <alignment horizontal="center" vertical="center"/>
    </xf>
    <xf numFmtId="0" fontId="1" fillId="3" borderId="16" xfId="0" applyFont="1" applyFill="1" applyBorder="1" applyAlignment="1">
      <alignment horizontal="center" vertical="center"/>
    </xf>
    <xf numFmtId="0" fontId="6" fillId="4" borderId="15" xfId="0" applyFont="1" applyFill="1" applyBorder="1" applyAlignment="1">
      <alignment horizontal="center" vertical="center"/>
    </xf>
    <xf numFmtId="0" fontId="6" fillId="2" borderId="15" xfId="0" applyFont="1" applyFill="1" applyBorder="1" applyAlignment="1">
      <alignment horizontal="center" vertical="center"/>
    </xf>
    <xf numFmtId="0" fontId="1" fillId="3" borderId="19" xfId="0" applyFont="1" applyFill="1" applyBorder="1" applyAlignment="1">
      <alignment horizontal="center" vertical="center"/>
    </xf>
    <xf numFmtId="0" fontId="0" fillId="5" borderId="15" xfId="0" applyFill="1" applyBorder="1" applyAlignment="1">
      <alignment vertical="center"/>
    </xf>
    <xf numFmtId="0" fontId="0" fillId="5" borderId="16" xfId="0" applyFill="1" applyBorder="1" applyAlignment="1">
      <alignment horizontal="center" vertical="center"/>
    </xf>
    <xf numFmtId="0" fontId="0" fillId="4" borderId="15" xfId="0" applyFill="1" applyBorder="1" applyAlignment="1">
      <alignment vertical="center"/>
    </xf>
    <xf numFmtId="0" fontId="0" fillId="4" borderId="16" xfId="0" applyFill="1" applyBorder="1" applyAlignment="1">
      <alignment horizontal="center" vertical="center"/>
    </xf>
    <xf numFmtId="0" fontId="0" fillId="8" borderId="17" xfId="0" applyFill="1" applyBorder="1" applyAlignment="1">
      <alignment vertical="center"/>
    </xf>
    <xf numFmtId="0" fontId="0" fillId="8" borderId="18" xfId="0" applyFill="1" applyBorder="1" applyAlignment="1">
      <alignment horizontal="center" vertical="center"/>
    </xf>
    <xf numFmtId="0" fontId="0" fillId="2" borderId="15" xfId="0" applyFill="1" applyBorder="1" applyAlignment="1">
      <alignment vertical="center"/>
    </xf>
    <xf numFmtId="0" fontId="0" fillId="2" borderId="16" xfId="0" applyFill="1" applyBorder="1" applyAlignment="1">
      <alignment horizontal="center" vertical="center"/>
    </xf>
    <xf numFmtId="0" fontId="6" fillId="8" borderId="22" xfId="0" applyFont="1" applyFill="1" applyBorder="1" applyAlignment="1">
      <alignment horizontal="center" vertical="center"/>
    </xf>
    <xf numFmtId="0" fontId="6" fillId="8" borderId="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3"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2" xfId="0" applyFont="1" applyFill="1" applyBorder="1" applyAlignment="1">
      <alignment horizontal="center" vertical="center" textRotation="90" wrapText="1"/>
    </xf>
    <xf numFmtId="0" fontId="1" fillId="3" borderId="33" xfId="0" applyFont="1" applyFill="1" applyBorder="1" applyAlignment="1">
      <alignment horizontal="center" vertical="center" textRotation="90" wrapText="1"/>
    </xf>
    <xf numFmtId="0" fontId="1" fillId="3" borderId="34" xfId="0" applyFont="1" applyFill="1" applyBorder="1" applyAlignment="1">
      <alignment vertical="center" textRotation="90"/>
    </xf>
    <xf numFmtId="0" fontId="1" fillId="3" borderId="35" xfId="0" applyFont="1" applyFill="1" applyBorder="1" applyAlignment="1">
      <alignment horizontal="center" vertical="center" textRotation="90"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8" fillId="3" borderId="33" xfId="0" applyFont="1" applyFill="1" applyBorder="1" applyAlignment="1">
      <alignment horizontal="center" vertical="center" textRotation="90" wrapText="1"/>
    </xf>
    <xf numFmtId="0" fontId="9" fillId="9" borderId="10" xfId="0" applyFont="1" applyFill="1" applyBorder="1" applyAlignment="1">
      <alignment horizontal="center" vertical="center" wrapText="1"/>
    </xf>
    <xf numFmtId="0" fontId="10" fillId="2" borderId="0" xfId="0" applyFont="1" applyFill="1" applyAlignment="1">
      <alignment vertical="center" wrapText="1"/>
    </xf>
    <xf numFmtId="0" fontId="10" fillId="2" borderId="10"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0" xfId="0" applyFont="1" applyFill="1" applyAlignment="1">
      <alignment vertical="center"/>
    </xf>
    <xf numFmtId="0" fontId="10" fillId="2" borderId="0" xfId="0" applyFont="1" applyFill="1" applyAlignment="1">
      <alignment horizontal="center" vertical="center" wrapText="1"/>
    </xf>
    <xf numFmtId="0" fontId="9" fillId="9" borderId="10" xfId="0" applyFont="1" applyFill="1" applyBorder="1" applyAlignment="1">
      <alignment horizontal="center" vertical="center" textRotation="90" wrapText="1"/>
    </xf>
    <xf numFmtId="0" fontId="1" fillId="3" borderId="20" xfId="0" applyFont="1" applyFill="1" applyBorder="1" applyAlignment="1">
      <alignment horizontal="center" vertical="center"/>
    </xf>
    <xf numFmtId="0" fontId="1" fillId="3" borderId="4" xfId="0" applyFont="1" applyFill="1" applyBorder="1" applyAlignment="1">
      <alignment horizontal="center" vertical="center"/>
    </xf>
    <xf numFmtId="0" fontId="10" fillId="2" borderId="0" xfId="0" applyFont="1" applyFill="1" applyAlignment="1">
      <alignment horizontal="left" vertical="center" wrapText="1"/>
    </xf>
    <xf numFmtId="0" fontId="0" fillId="2" borderId="10" xfId="0" applyFill="1" applyBorder="1" applyAlignment="1">
      <alignment vertical="center" wrapText="1"/>
    </xf>
    <xf numFmtId="0" fontId="5" fillId="0" borderId="10" xfId="0" applyFont="1" applyBorder="1"/>
    <xf numFmtId="0" fontId="11" fillId="0" borderId="10" xfId="0" applyFont="1" applyBorder="1"/>
    <xf numFmtId="0" fontId="5" fillId="2" borderId="10" xfId="0" applyFont="1" applyFill="1" applyBorder="1"/>
    <xf numFmtId="0" fontId="11" fillId="2" borderId="10" xfId="0" applyFont="1" applyFill="1" applyBorder="1"/>
    <xf numFmtId="3" fontId="0" fillId="2" borderId="10" xfId="0" applyNumberFormat="1" applyFill="1" applyBorder="1" applyAlignment="1">
      <alignment horizontal="center" vertical="center" wrapText="1"/>
    </xf>
    <xf numFmtId="0" fontId="1" fillId="3" borderId="10" xfId="0" applyFont="1" applyFill="1" applyBorder="1" applyAlignment="1">
      <alignment horizontal="center" vertical="center" wrapText="1"/>
    </xf>
    <xf numFmtId="0" fontId="0" fillId="2" borderId="10" xfId="0" applyFont="1" applyFill="1" applyBorder="1" applyAlignment="1">
      <alignment vertical="center" wrapText="1"/>
    </xf>
    <xf numFmtId="0" fontId="6" fillId="3" borderId="10"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3" fillId="2" borderId="10"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0" fillId="2" borderId="10" xfId="0" applyFont="1" applyFill="1" applyBorder="1" applyAlignment="1">
      <alignment horizontal="center" vertical="center" wrapText="1"/>
    </xf>
    <xf numFmtId="0" fontId="0" fillId="2" borderId="10" xfId="0" applyFill="1" applyBorder="1" applyAlignment="1">
      <alignment horizontal="justify" vertical="center" wrapText="1"/>
    </xf>
    <xf numFmtId="3" fontId="1" fillId="3" borderId="10" xfId="0" applyNumberFormat="1" applyFont="1" applyFill="1" applyBorder="1" applyAlignment="1">
      <alignment horizontal="center" vertical="center" wrapText="1"/>
    </xf>
    <xf numFmtId="0" fontId="0" fillId="2" borderId="10" xfId="0" applyFill="1" applyBorder="1" applyAlignment="1">
      <alignment horizontal="center" vertical="center" wrapText="1"/>
    </xf>
    <xf numFmtId="3" fontId="0" fillId="3" borderId="10" xfId="0" applyNumberFormat="1" applyFont="1" applyFill="1" applyBorder="1" applyAlignment="1">
      <alignment horizontal="center" vertical="center" wrapText="1"/>
    </xf>
    <xf numFmtId="0" fontId="0" fillId="3"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3" fontId="0" fillId="2" borderId="10" xfId="0" applyNumberFormat="1" applyFont="1" applyFill="1" applyBorder="1" applyAlignment="1">
      <alignment horizontal="center" vertical="center" wrapText="1"/>
    </xf>
    <xf numFmtId="164" fontId="2" fillId="6" borderId="10" xfId="1"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3" fontId="1" fillId="12" borderId="10" xfId="0" applyNumberFormat="1" applyFont="1" applyFill="1" applyBorder="1" applyAlignment="1">
      <alignment horizontal="center" vertical="center" wrapText="1"/>
    </xf>
    <xf numFmtId="0" fontId="0" fillId="6" borderId="10" xfId="0" applyFill="1" applyBorder="1" applyAlignment="1">
      <alignment vertical="center" wrapText="1"/>
    </xf>
    <xf numFmtId="16" fontId="1" fillId="4" borderId="10" xfId="0" applyNumberFormat="1" applyFont="1" applyFill="1" applyBorder="1" applyAlignment="1">
      <alignment horizontal="center" vertical="center" textRotation="90" wrapText="1"/>
    </xf>
    <xf numFmtId="0" fontId="1" fillId="4" borderId="10" xfId="0" applyFont="1" applyFill="1" applyBorder="1" applyAlignment="1">
      <alignment horizontal="center" vertical="center" textRotation="90" wrapText="1"/>
    </xf>
    <xf numFmtId="16" fontId="1" fillId="5" borderId="10" xfId="0" applyNumberFormat="1" applyFont="1" applyFill="1" applyBorder="1" applyAlignment="1">
      <alignment horizontal="center" vertical="center" textRotation="90" wrapText="1"/>
    </xf>
    <xf numFmtId="0" fontId="1" fillId="5" borderId="10" xfId="0" applyFont="1" applyFill="1" applyBorder="1" applyAlignment="1">
      <alignment horizontal="center" vertical="center" textRotation="90" wrapText="1"/>
    </xf>
    <xf numFmtId="0" fontId="1" fillId="6" borderId="10" xfId="0" applyFont="1" applyFill="1" applyBorder="1" applyAlignment="1">
      <alignment horizontal="center" vertical="center" wrapText="1"/>
    </xf>
    <xf numFmtId="0" fontId="11" fillId="10" borderId="10" xfId="0" applyFont="1" applyFill="1" applyBorder="1"/>
    <xf numFmtId="0" fontId="5" fillId="10" borderId="10" xfId="0" applyFont="1" applyFill="1" applyBorder="1"/>
    <xf numFmtId="0" fontId="5" fillId="11" borderId="10" xfId="0" applyFont="1" applyFill="1" applyBorder="1"/>
    <xf numFmtId="0" fontId="11" fillId="11" borderId="10" xfId="0" applyFont="1" applyFill="1" applyBorder="1"/>
    <xf numFmtId="0" fontId="0" fillId="2" borderId="10" xfId="0" applyFill="1" applyBorder="1" applyAlignment="1">
      <alignment horizontal="left" vertical="center"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left" vertical="center" wrapText="1"/>
    </xf>
    <xf numFmtId="0" fontId="6" fillId="3" borderId="10" xfId="0" applyFont="1" applyFill="1" applyBorder="1" applyAlignment="1">
      <alignment vertical="center" wrapText="1"/>
    </xf>
    <xf numFmtId="0" fontId="11" fillId="0" borderId="10" xfId="0" applyFont="1" applyFill="1" applyBorder="1" applyAlignment="1">
      <alignment vertical="center" wrapText="1"/>
    </xf>
    <xf numFmtId="0" fontId="1" fillId="2" borderId="10" xfId="0" applyFont="1" applyFill="1" applyBorder="1" applyAlignment="1">
      <alignment vertical="center" wrapText="1"/>
    </xf>
    <xf numFmtId="0" fontId="1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0" fillId="13" borderId="10"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0" xfId="0" applyBorder="1" applyAlignment="1">
      <alignment horizontal="center"/>
    </xf>
    <xf numFmtId="0" fontId="0" fillId="2" borderId="0" xfId="0" applyFill="1" applyBorder="1" applyAlignment="1">
      <alignment vertical="center" wrapText="1"/>
    </xf>
    <xf numFmtId="0" fontId="0" fillId="0" borderId="0" xfId="0" applyFill="1" applyBorder="1" applyAlignment="1">
      <alignment horizontal="center"/>
    </xf>
    <xf numFmtId="9" fontId="23" fillId="2" borderId="1" xfId="1" applyNumberFormat="1" applyFont="1" applyFill="1" applyBorder="1" applyAlignment="1">
      <alignment horizontal="center" vertical="center" wrapText="1"/>
    </xf>
    <xf numFmtId="0" fontId="0" fillId="2" borderId="10" xfId="0" applyFill="1" applyBorder="1" applyAlignment="1">
      <alignment horizontal="center" vertical="center" wrapText="1"/>
    </xf>
    <xf numFmtId="165" fontId="0" fillId="2" borderId="10" xfId="0" applyNumberFormat="1" applyFont="1" applyFill="1" applyBorder="1" applyAlignment="1">
      <alignment horizontal="center" vertical="center" wrapText="1"/>
    </xf>
    <xf numFmtId="166" fontId="1" fillId="3"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2" borderId="48" xfId="0" applyFont="1" applyFill="1" applyBorder="1" applyAlignment="1">
      <alignment horizontal="left"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8" xfId="0" applyFill="1" applyBorder="1" applyAlignment="1">
      <alignment horizontal="left" vertical="center" wrapText="1"/>
    </xf>
    <xf numFmtId="164" fontId="2" fillId="6" borderId="48" xfId="1" applyNumberFormat="1" applyFont="1" applyFill="1" applyBorder="1" applyAlignment="1">
      <alignment horizontal="center" vertical="center" wrapText="1"/>
    </xf>
    <xf numFmtId="3" fontId="0" fillId="2" borderId="10" xfId="0" applyNumberFormat="1" applyFill="1" applyBorder="1" applyAlignment="1">
      <alignment horizontal="center" vertical="center" wrapText="1"/>
    </xf>
    <xf numFmtId="9" fontId="0" fillId="2" borderId="10" xfId="1" applyFont="1" applyFill="1" applyBorder="1" applyAlignment="1">
      <alignment horizontal="center"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48" xfId="0" applyFont="1" applyFill="1" applyBorder="1" applyAlignment="1">
      <alignment horizontal="center" vertical="center" wrapText="1"/>
    </xf>
    <xf numFmtId="0" fontId="11" fillId="0" borderId="48" xfId="0" applyFont="1" applyFill="1" applyBorder="1" applyAlignment="1">
      <alignment horizontal="left" vertical="center" wrapText="1"/>
    </xf>
    <xf numFmtId="0" fontId="0" fillId="2" borderId="48" xfId="0" applyFont="1" applyFill="1" applyBorder="1" applyAlignment="1">
      <alignment horizontal="left" vertical="center" wrapText="1"/>
    </xf>
    <xf numFmtId="165" fontId="0" fillId="2" borderId="10" xfId="0" applyNumberFormat="1" applyFill="1" applyBorder="1" applyAlignment="1">
      <alignment horizontal="center" vertical="center" wrapText="1"/>
    </xf>
    <xf numFmtId="0" fontId="6" fillId="3" borderId="48" xfId="0" applyFont="1" applyFill="1" applyBorder="1" applyAlignment="1">
      <alignment horizontal="left" vertical="center" wrapText="1"/>
    </xf>
    <xf numFmtId="0" fontId="0" fillId="2" borderId="48" xfId="0" applyFill="1" applyBorder="1" applyAlignment="1">
      <alignment horizontal="justify" vertical="center" wrapText="1"/>
    </xf>
    <xf numFmtId="0" fontId="0" fillId="2" borderId="48" xfId="0" applyFont="1" applyFill="1" applyBorder="1" applyAlignment="1">
      <alignment vertical="center" wrapText="1"/>
    </xf>
    <xf numFmtId="0" fontId="0" fillId="13" borderId="48" xfId="0" applyFill="1" applyBorder="1" applyAlignment="1">
      <alignment horizontal="center" vertical="center" wrapText="1"/>
    </xf>
    <xf numFmtId="9" fontId="0" fillId="6" borderId="10" xfId="1" applyFon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1" fillId="0" borderId="10" xfId="0" applyFont="1" applyBorder="1" applyAlignment="1">
      <alignment horizontal="center"/>
    </xf>
    <xf numFmtId="0" fontId="6" fillId="0" borderId="10" xfId="0" applyFont="1" applyBorder="1" applyAlignment="1">
      <alignment horizontal="center"/>
    </xf>
    <xf numFmtId="0" fontId="6" fillId="0" borderId="10" xfId="0" applyFont="1" applyBorder="1"/>
    <xf numFmtId="167" fontId="6" fillId="0" borderId="10" xfId="0" applyNumberFormat="1" applyFont="1" applyBorder="1" applyAlignment="1">
      <alignment horizontal="center" vertical="center"/>
    </xf>
    <xf numFmtId="3" fontId="6" fillId="0" borderId="10" xfId="0" applyNumberFormat="1" applyFont="1" applyBorder="1" applyAlignment="1">
      <alignment horizontal="center" vertical="center"/>
    </xf>
    <xf numFmtId="167" fontId="0" fillId="0" borderId="10" xfId="0" applyNumberFormat="1" applyBorder="1" applyAlignment="1">
      <alignment vertical="center"/>
    </xf>
    <xf numFmtId="3" fontId="0" fillId="2" borderId="10" xfId="0" applyNumberFormat="1" applyFill="1" applyBorder="1" applyAlignment="1">
      <alignment horizontal="center" vertical="center" wrapText="1"/>
    </xf>
    <xf numFmtId="0" fontId="1" fillId="2" borderId="10" xfId="0" applyFon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10" xfId="0" applyFont="1" applyFill="1" applyBorder="1" applyAlignment="1">
      <alignment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0" fillId="0" borderId="49" xfId="0" applyFont="1" applyFill="1" applyBorder="1" applyAlignment="1">
      <alignment vertical="center" wrapText="1"/>
    </xf>
    <xf numFmtId="0" fontId="1"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4" fillId="0" borderId="10" xfId="2" applyNumberFormat="1" applyFont="1" applyFill="1" applyBorder="1" applyAlignment="1">
      <alignment horizontal="left" vertical="center" wrapText="1"/>
    </xf>
    <xf numFmtId="0" fontId="4" fillId="0" borderId="49" xfId="2" applyNumberFormat="1" applyFont="1" applyFill="1" applyBorder="1" applyAlignment="1">
      <alignment horizontal="left" vertical="center" wrapText="1"/>
    </xf>
    <xf numFmtId="0" fontId="4" fillId="0" borderId="10" xfId="2" applyNumberFormat="1" applyFont="1" applyFill="1" applyBorder="1" applyAlignment="1">
      <alignment horizontal="justify" vertical="center" wrapText="1"/>
    </xf>
    <xf numFmtId="0" fontId="0" fillId="0" borderId="0" xfId="0" applyFont="1" applyFill="1" applyAlignment="1">
      <alignment vertical="center" wrapText="1"/>
    </xf>
    <xf numFmtId="0" fontId="0" fillId="0" borderId="0" xfId="0" applyFill="1" applyAlignment="1">
      <alignment horizontal="left" vertical="center" wrapText="1"/>
    </xf>
    <xf numFmtId="9" fontId="0" fillId="2" borderId="10" xfId="1" applyFont="1" applyFill="1" applyBorder="1" applyAlignment="1">
      <alignment horizontal="center" vertical="center" wrapText="1"/>
    </xf>
    <xf numFmtId="3" fontId="0" fillId="2" borderId="10" xfId="0" applyNumberFormat="1" applyFill="1" applyBorder="1" applyAlignment="1">
      <alignment horizontal="center" vertical="center" wrapText="1"/>
    </xf>
    <xf numFmtId="165" fontId="0" fillId="2" borderId="10" xfId="0" applyNumberFormat="1" applyFill="1" applyBorder="1" applyAlignment="1">
      <alignment horizontal="center" vertical="center" wrapText="1"/>
    </xf>
    <xf numFmtId="0" fontId="1" fillId="3" borderId="47" xfId="0" applyFont="1" applyFill="1" applyBorder="1" applyAlignment="1">
      <alignment horizontal="left" vertical="center" wrapText="1"/>
    </xf>
    <xf numFmtId="0" fontId="1" fillId="3" borderId="48" xfId="0" applyFont="1" applyFill="1" applyBorder="1" applyAlignment="1">
      <alignment horizontal="left" vertical="center" wrapText="1"/>
    </xf>
    <xf numFmtId="0" fontId="1" fillId="3" borderId="49"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5" borderId="10" xfId="0" applyFont="1" applyFill="1" applyBorder="1" applyAlignment="1">
      <alignment horizontal="center" vertical="center"/>
    </xf>
    <xf numFmtId="0" fontId="20" fillId="2" borderId="47" xfId="0" applyFont="1" applyFill="1" applyBorder="1" applyAlignment="1">
      <alignment horizontal="center" vertical="justify" wrapText="1"/>
    </xf>
    <xf numFmtId="0" fontId="20" fillId="2" borderId="48" xfId="0" applyFont="1" applyFill="1" applyBorder="1" applyAlignment="1">
      <alignment horizontal="center" vertical="justify" wrapText="1"/>
    </xf>
    <xf numFmtId="0" fontId="20" fillId="2" borderId="49" xfId="0" applyFont="1" applyFill="1" applyBorder="1" applyAlignment="1">
      <alignment horizontal="center" vertical="justify" wrapText="1"/>
    </xf>
    <xf numFmtId="0" fontId="11" fillId="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7" fillId="4" borderId="1" xfId="0" applyFont="1" applyFill="1" applyBorder="1" applyAlignment="1">
      <alignment horizontal="center" vertical="center"/>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10" fontId="6" fillId="2" borderId="5" xfId="1" applyNumberFormat="1" applyFont="1" applyFill="1" applyBorder="1" applyAlignment="1">
      <alignment horizontal="center" vertical="center" wrapText="1"/>
    </xf>
    <xf numFmtId="10" fontId="6" fillId="2" borderId="9" xfId="1" applyNumberFormat="1" applyFont="1" applyFill="1" applyBorder="1" applyAlignment="1">
      <alignment horizontal="center" vertical="center" wrapText="1"/>
    </xf>
    <xf numFmtId="10" fontId="6" fillId="2" borderId="8" xfId="1" applyNumberFormat="1"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8"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8" xfId="0" applyFont="1" applyFill="1" applyBorder="1" applyAlignment="1">
      <alignment horizontal="center" vertical="center"/>
    </xf>
    <xf numFmtId="10" fontId="6" fillId="2" borderId="1" xfId="1"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2" borderId="10" xfId="0" applyFill="1" applyBorder="1" applyAlignment="1">
      <alignment horizontal="left" vertical="top" wrapText="1"/>
    </xf>
    <xf numFmtId="0" fontId="0" fillId="2" borderId="0" xfId="0" applyFill="1" applyAlignment="1">
      <alignment horizontal="left" vertical="center" wrapText="1"/>
    </xf>
    <xf numFmtId="0" fontId="0" fillId="2" borderId="0" xfId="0" applyFill="1" applyAlignment="1">
      <alignment horizontal="left" wrapText="1"/>
    </xf>
    <xf numFmtId="0" fontId="0" fillId="2" borderId="10" xfId="0" applyFill="1" applyBorder="1" applyAlignment="1">
      <alignment horizontal="center" vertical="center" wrapText="1"/>
    </xf>
    <xf numFmtId="0" fontId="0" fillId="13" borderId="10" xfId="0" applyFill="1" applyBorder="1" applyAlignment="1">
      <alignment horizontal="center" vertical="center" wrapText="1"/>
    </xf>
    <xf numFmtId="3" fontId="0" fillId="2" borderId="11" xfId="0" applyNumberFormat="1" applyFill="1" applyBorder="1" applyAlignment="1">
      <alignment horizontal="center" vertical="center" wrapText="1"/>
    </xf>
    <xf numFmtId="3" fontId="0" fillId="2" borderId="50" xfId="0" applyNumberFormat="1" applyFill="1" applyBorder="1" applyAlignment="1">
      <alignment horizontal="center" vertical="center" wrapText="1"/>
    </xf>
    <xf numFmtId="3" fontId="1" fillId="3" borderId="11" xfId="0" applyNumberFormat="1" applyFont="1" applyFill="1" applyBorder="1" applyAlignment="1">
      <alignment horizontal="center" vertical="center" wrapText="1"/>
    </xf>
    <xf numFmtId="3" fontId="1" fillId="3" borderId="50" xfId="0" applyNumberFormat="1" applyFont="1" applyFill="1" applyBorder="1" applyAlignment="1">
      <alignment horizontal="center" vertical="center" wrapText="1"/>
    </xf>
    <xf numFmtId="164" fontId="2" fillId="6" borderId="11" xfId="1" applyNumberFormat="1" applyFont="1" applyFill="1" applyBorder="1" applyAlignment="1">
      <alignment horizontal="center" vertical="center" wrapText="1"/>
    </xf>
    <xf numFmtId="164" fontId="2" fillId="6" borderId="50" xfId="1" applyNumberFormat="1" applyFont="1" applyFill="1" applyBorder="1" applyAlignment="1">
      <alignment horizontal="center" vertical="center" wrapText="1"/>
    </xf>
    <xf numFmtId="0" fontId="4" fillId="0" borderId="43" xfId="2" applyNumberFormat="1" applyFont="1" applyFill="1" applyBorder="1" applyAlignment="1">
      <alignment horizontal="left" vertical="center" wrapText="1"/>
    </xf>
    <xf numFmtId="0" fontId="4" fillId="0" borderId="45" xfId="2" applyNumberFormat="1" applyFont="1" applyFill="1" applyBorder="1" applyAlignment="1">
      <alignment horizontal="left" vertical="center" wrapText="1"/>
    </xf>
    <xf numFmtId="0" fontId="0" fillId="0" borderId="10" xfId="0" applyBorder="1" applyAlignment="1">
      <alignment horizontal="center" vertical="center"/>
    </xf>
    <xf numFmtId="0" fontId="1" fillId="3" borderId="30" xfId="0" applyFont="1" applyFill="1" applyBorder="1" applyAlignment="1">
      <alignment horizontal="center" vertical="center" textRotation="90"/>
    </xf>
    <xf numFmtId="0" fontId="1" fillId="3" borderId="36" xfId="0" applyFont="1" applyFill="1" applyBorder="1" applyAlignment="1">
      <alignment horizontal="center" vertical="center" textRotation="90"/>
    </xf>
    <xf numFmtId="0" fontId="1" fillId="3" borderId="31" xfId="0" applyFont="1" applyFill="1" applyBorder="1" applyAlignment="1">
      <alignment horizontal="center" vertical="center" textRotation="90"/>
    </xf>
    <xf numFmtId="0" fontId="1" fillId="3" borderId="37" xfId="0" applyFont="1" applyFill="1" applyBorder="1" applyAlignment="1">
      <alignment horizontal="center" vertical="center" textRotation="90"/>
    </xf>
    <xf numFmtId="0" fontId="1" fillId="3" borderId="11"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6" xfId="0" applyFont="1" applyFill="1" applyBorder="1" applyAlignment="1">
      <alignment horizontal="center" vertical="center"/>
    </xf>
    <xf numFmtId="0" fontId="6" fillId="2" borderId="43" xfId="0" applyFont="1" applyFill="1" applyBorder="1" applyAlignment="1">
      <alignment horizontal="justify" vertical="center"/>
    </xf>
    <xf numFmtId="0" fontId="6" fillId="2" borderId="44" xfId="0" applyFont="1" applyFill="1" applyBorder="1" applyAlignment="1">
      <alignment horizontal="justify" vertical="center"/>
    </xf>
    <xf numFmtId="0" fontId="6" fillId="2" borderId="42" xfId="0" applyFont="1" applyFill="1" applyBorder="1" applyAlignment="1">
      <alignment horizontal="justify" vertical="center"/>
    </xf>
    <xf numFmtId="0" fontId="6" fillId="2" borderId="45" xfId="0" applyFont="1" applyFill="1" applyBorder="1" applyAlignment="1">
      <alignment horizontal="justify" vertical="center"/>
    </xf>
    <xf numFmtId="0" fontId="6" fillId="2" borderId="0" xfId="0" applyFont="1" applyFill="1" applyBorder="1" applyAlignment="1">
      <alignment horizontal="justify" vertical="center"/>
    </xf>
    <xf numFmtId="0" fontId="6" fillId="2" borderId="46" xfId="0" applyFont="1" applyFill="1" applyBorder="1" applyAlignment="1">
      <alignment horizontal="justify" vertical="center"/>
    </xf>
    <xf numFmtId="0" fontId="6" fillId="2" borderId="12" xfId="0" applyFont="1" applyFill="1" applyBorder="1" applyAlignment="1">
      <alignment horizontal="justify" vertical="center"/>
    </xf>
    <xf numFmtId="0" fontId="6" fillId="2" borderId="13" xfId="0" applyFont="1" applyFill="1" applyBorder="1" applyAlignment="1">
      <alignment horizontal="justify" vertical="center"/>
    </xf>
    <xf numFmtId="0" fontId="6" fillId="2" borderId="14" xfId="0" applyFont="1" applyFill="1" applyBorder="1" applyAlignment="1">
      <alignment horizontal="justify" vertical="center"/>
    </xf>
    <xf numFmtId="0" fontId="9" fillId="3" borderId="10" xfId="0" applyFont="1" applyFill="1" applyBorder="1" applyAlignment="1">
      <alignment horizontal="left" vertical="center"/>
    </xf>
    <xf numFmtId="0" fontId="9" fillId="9"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cellXfs>
  <cellStyles count="4">
    <cellStyle name="Normal" xfId="0" builtinId="0"/>
    <cellStyle name="Normal 2" xfId="3" xr:uid="{00000000-0005-0000-0000-000001000000}"/>
    <cellStyle name="Porcentaje" xfId="1" builtinId="5"/>
    <cellStyle name="Porcentual 2" xfId="2" xr:uid="{00000000-0005-0000-0000-000003000000}"/>
  </cellStyles>
  <dxfs count="0"/>
  <tableStyles count="0" defaultTableStyle="TableStyleMedium2" defaultPivotStyle="PivotStyleLight16"/>
  <colors>
    <mruColors>
      <color rgb="FFFC845E"/>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0"/>
  <sheetViews>
    <sheetView tabSelected="1" view="pageBreakPreview" topLeftCell="A6" zoomScale="60" zoomScaleNormal="60" workbookViewId="0">
      <pane xSplit="4" ySplit="3" topLeftCell="E9" activePane="bottomRight" state="frozen"/>
      <selection activeCell="A6" sqref="A6"/>
      <selection pane="topRight" activeCell="E6" sqref="E6"/>
      <selection pane="bottomLeft" activeCell="A9" sqref="A9"/>
      <selection pane="bottomRight" activeCell="E6" sqref="E1:E1048576"/>
    </sheetView>
  </sheetViews>
  <sheetFormatPr baseColWidth="10" defaultColWidth="20.375" defaultRowHeight="48.75" customHeight="1" x14ac:dyDescent="0.2"/>
  <cols>
    <col min="1" max="1" width="7" style="1" customWidth="1"/>
    <col min="2" max="2" width="20.375" style="2" hidden="1" customWidth="1"/>
    <col min="3" max="3" width="18.375" style="2" customWidth="1"/>
    <col min="4" max="4" width="37" style="1" customWidth="1"/>
    <col min="5" max="5" width="16.25" style="2" customWidth="1"/>
    <col min="6" max="6" width="20.375" style="2" customWidth="1"/>
    <col min="7" max="18" width="5.25" style="1" hidden="1" customWidth="1"/>
    <col min="19" max="19" width="7.375" style="1" hidden="1" customWidth="1"/>
    <col min="20" max="23" width="5.25" style="1" customWidth="1"/>
    <col min="24" max="24" width="6.5" style="1" customWidth="1"/>
    <col min="25" max="31" width="5.25" style="1" customWidth="1"/>
    <col min="32" max="32" width="8.625" style="1" customWidth="1"/>
    <col min="33" max="33" width="20.375" style="1" customWidth="1"/>
    <col min="34" max="34" width="142.875" style="168" customWidth="1"/>
    <col min="35" max="16384" width="20.375" style="1"/>
  </cols>
  <sheetData>
    <row r="1" spans="1:34" ht="48.75" hidden="1" customHeight="1" x14ac:dyDescent="0.2">
      <c r="A1" s="180" t="s">
        <v>241</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2"/>
    </row>
    <row r="2" spans="1:34" ht="48.75" hidden="1" customHeight="1" x14ac:dyDescent="0.2">
      <c r="A2" s="183" t="s">
        <v>233</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5"/>
    </row>
    <row r="3" spans="1:34" ht="48.75" hidden="1" customHeight="1" x14ac:dyDescent="0.2">
      <c r="A3" s="183" t="s">
        <v>234</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5"/>
    </row>
    <row r="4" spans="1:34" ht="48.75" hidden="1" customHeight="1" x14ac:dyDescent="0.2">
      <c r="A4" s="183" t="s">
        <v>236</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5"/>
    </row>
    <row r="5" spans="1:34" ht="77.25" hidden="1" customHeight="1" x14ac:dyDescent="0.2">
      <c r="A5" s="186" t="s">
        <v>260</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8"/>
    </row>
    <row r="6" spans="1:34" ht="37.5" customHeight="1" x14ac:dyDescent="0.2">
      <c r="A6" s="176" t="s">
        <v>135</v>
      </c>
      <c r="B6" s="176" t="s">
        <v>1</v>
      </c>
      <c r="C6" s="176" t="s">
        <v>123</v>
      </c>
      <c r="D6" s="176" t="s">
        <v>32</v>
      </c>
      <c r="E6" s="176" t="s">
        <v>0</v>
      </c>
      <c r="F6" s="176" t="s">
        <v>16</v>
      </c>
      <c r="G6" s="178" t="s">
        <v>2</v>
      </c>
      <c r="H6" s="178"/>
      <c r="I6" s="178"/>
      <c r="J6" s="178"/>
      <c r="K6" s="178"/>
      <c r="L6" s="178"/>
      <c r="M6" s="178"/>
      <c r="N6" s="178"/>
      <c r="O6" s="178"/>
      <c r="P6" s="178"/>
      <c r="Q6" s="178"/>
      <c r="R6" s="178"/>
      <c r="S6" s="178"/>
      <c r="T6" s="179" t="s">
        <v>3</v>
      </c>
      <c r="U6" s="179"/>
      <c r="V6" s="179"/>
      <c r="W6" s="179"/>
      <c r="X6" s="179"/>
      <c r="Y6" s="179"/>
      <c r="Z6" s="179"/>
      <c r="AA6" s="179"/>
      <c r="AB6" s="179"/>
      <c r="AC6" s="179"/>
      <c r="AD6" s="179"/>
      <c r="AE6" s="179"/>
      <c r="AF6" s="179"/>
      <c r="AG6" s="85"/>
      <c r="AH6" s="149"/>
    </row>
    <row r="7" spans="1:34" ht="48.75" customHeight="1" x14ac:dyDescent="0.2">
      <c r="A7" s="177"/>
      <c r="B7" s="177"/>
      <c r="C7" s="177"/>
      <c r="D7" s="177"/>
      <c r="E7" s="177"/>
      <c r="F7" s="177"/>
      <c r="G7" s="86">
        <v>43101</v>
      </c>
      <c r="H7" s="86">
        <v>43132</v>
      </c>
      <c r="I7" s="86">
        <v>43160</v>
      </c>
      <c r="J7" s="86">
        <v>42826</v>
      </c>
      <c r="K7" s="86">
        <v>43221</v>
      </c>
      <c r="L7" s="86">
        <v>43252</v>
      </c>
      <c r="M7" s="86">
        <v>43282</v>
      </c>
      <c r="N7" s="86">
        <v>43313</v>
      </c>
      <c r="O7" s="86">
        <v>43344</v>
      </c>
      <c r="P7" s="86">
        <v>43374</v>
      </c>
      <c r="Q7" s="86">
        <v>43405</v>
      </c>
      <c r="R7" s="86">
        <v>43435</v>
      </c>
      <c r="S7" s="87" t="s">
        <v>4</v>
      </c>
      <c r="T7" s="88">
        <v>43101</v>
      </c>
      <c r="U7" s="88">
        <v>43132</v>
      </c>
      <c r="V7" s="88">
        <v>43160</v>
      </c>
      <c r="W7" s="88">
        <v>43191</v>
      </c>
      <c r="X7" s="88">
        <v>43221</v>
      </c>
      <c r="Y7" s="88">
        <v>43252</v>
      </c>
      <c r="Z7" s="88">
        <v>43282</v>
      </c>
      <c r="AA7" s="88">
        <v>43313</v>
      </c>
      <c r="AB7" s="88">
        <v>43344</v>
      </c>
      <c r="AC7" s="88">
        <v>43374</v>
      </c>
      <c r="AD7" s="88">
        <v>43405</v>
      </c>
      <c r="AE7" s="88">
        <v>43435</v>
      </c>
      <c r="AF7" s="89" t="s">
        <v>4</v>
      </c>
      <c r="AG7" s="90" t="s">
        <v>5</v>
      </c>
      <c r="AH7" s="159" t="s">
        <v>31</v>
      </c>
    </row>
    <row r="8" spans="1:34" ht="48.75" customHeight="1" x14ac:dyDescent="0.2">
      <c r="A8" s="173" t="s">
        <v>136</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5"/>
    </row>
    <row r="9" spans="1:34" ht="30" x14ac:dyDescent="0.2">
      <c r="A9" s="111">
        <v>1</v>
      </c>
      <c r="B9" s="77" t="s">
        <v>6</v>
      </c>
      <c r="C9" s="74" t="s">
        <v>26</v>
      </c>
      <c r="D9" s="80" t="s">
        <v>128</v>
      </c>
      <c r="E9" s="69" t="s">
        <v>184</v>
      </c>
      <c r="F9" s="74" t="s">
        <v>41</v>
      </c>
      <c r="G9" s="81"/>
      <c r="H9" s="81"/>
      <c r="I9" s="81"/>
      <c r="J9" s="81"/>
      <c r="K9" s="81"/>
      <c r="L9" s="81"/>
      <c r="M9" s="81"/>
      <c r="N9" s="81"/>
      <c r="O9" s="81">
        <v>1</v>
      </c>
      <c r="P9" s="112"/>
      <c r="Q9" s="81"/>
      <c r="R9" s="81"/>
      <c r="S9" s="78">
        <f t="shared" ref="S9:S23" si="0">IFERROR(SUM(G9:R9),"")</f>
        <v>1</v>
      </c>
      <c r="T9" s="81"/>
      <c r="U9" s="81"/>
      <c r="V9" s="81"/>
      <c r="W9" s="81"/>
      <c r="X9" s="81"/>
      <c r="Y9" s="81"/>
      <c r="Z9" s="81"/>
      <c r="AA9" s="81"/>
      <c r="AB9" s="81">
        <v>1</v>
      </c>
      <c r="AC9" s="112"/>
      <c r="AD9" s="81"/>
      <c r="AE9" s="81"/>
      <c r="AF9" s="79">
        <f t="shared" ref="AF9:AF23" si="1">IFERROR(SUM(T9:AE9),"")</f>
        <v>1</v>
      </c>
      <c r="AG9" s="82">
        <f t="shared" ref="AG9:AG23" si="2">IF(AND(S9=0,AF9=0),"",IF(IFERROR(AF9/S9,"")&gt;100%,100%,IFERROR(AF9/S9,"")))</f>
        <v>1</v>
      </c>
      <c r="AH9" s="149" t="s">
        <v>385</v>
      </c>
    </row>
    <row r="10" spans="1:34" ht="30" x14ac:dyDescent="0.2">
      <c r="A10" s="111">
        <f>+A9+1</f>
        <v>2</v>
      </c>
      <c r="B10" s="77" t="s">
        <v>6</v>
      </c>
      <c r="C10" s="74" t="s">
        <v>26</v>
      </c>
      <c r="D10" s="80" t="s">
        <v>129</v>
      </c>
      <c r="E10" s="69" t="s">
        <v>271</v>
      </c>
      <c r="F10" s="74" t="s">
        <v>41</v>
      </c>
      <c r="G10" s="81"/>
      <c r="H10" s="81"/>
      <c r="I10" s="81"/>
      <c r="J10" s="81">
        <v>1</v>
      </c>
      <c r="K10" s="81"/>
      <c r="L10" s="81"/>
      <c r="M10" s="81"/>
      <c r="N10" s="81"/>
      <c r="O10" s="81"/>
      <c r="P10" s="81"/>
      <c r="Q10" s="81"/>
      <c r="R10" s="81"/>
      <c r="S10" s="78">
        <f t="shared" si="0"/>
        <v>1</v>
      </c>
      <c r="T10" s="81"/>
      <c r="U10" s="81"/>
      <c r="V10" s="81"/>
      <c r="W10" s="81">
        <v>1</v>
      </c>
      <c r="X10" s="81"/>
      <c r="Y10" s="81"/>
      <c r="Z10" s="81"/>
      <c r="AA10" s="81"/>
      <c r="AB10" s="81"/>
      <c r="AC10" s="81"/>
      <c r="AD10" s="81"/>
      <c r="AE10" s="81"/>
      <c r="AF10" s="79">
        <f t="shared" si="1"/>
        <v>1</v>
      </c>
      <c r="AG10" s="82">
        <f t="shared" si="2"/>
        <v>1</v>
      </c>
      <c r="AH10" s="149" t="s">
        <v>386</v>
      </c>
    </row>
    <row r="11" spans="1:34" ht="99" customHeight="1" x14ac:dyDescent="0.2">
      <c r="A11" s="111">
        <f t="shared" ref="A11:A23" si="3">+A10+1</f>
        <v>3</v>
      </c>
      <c r="B11" s="77" t="s">
        <v>6</v>
      </c>
      <c r="C11" s="74" t="s">
        <v>26</v>
      </c>
      <c r="D11" s="80" t="s">
        <v>124</v>
      </c>
      <c r="E11" s="69" t="s">
        <v>271</v>
      </c>
      <c r="F11" s="74" t="s">
        <v>41</v>
      </c>
      <c r="G11" s="81"/>
      <c r="H11" s="81"/>
      <c r="I11" s="81"/>
      <c r="J11" s="81"/>
      <c r="K11" s="81"/>
      <c r="L11" s="112"/>
      <c r="M11" s="81">
        <v>1</v>
      </c>
      <c r="N11" s="81"/>
      <c r="O11" s="81"/>
      <c r="P11" s="81"/>
      <c r="Q11" s="81"/>
      <c r="R11" s="81"/>
      <c r="S11" s="78">
        <f t="shared" si="0"/>
        <v>1</v>
      </c>
      <c r="T11" s="81"/>
      <c r="U11" s="81"/>
      <c r="V11" s="81"/>
      <c r="W11" s="81"/>
      <c r="X11" s="81"/>
      <c r="Y11" s="112"/>
      <c r="Z11" s="81">
        <v>1</v>
      </c>
      <c r="AA11" s="81"/>
      <c r="AB11" s="81"/>
      <c r="AC11" s="81"/>
      <c r="AD11" s="81"/>
      <c r="AE11" s="81"/>
      <c r="AF11" s="79">
        <f t="shared" si="1"/>
        <v>1</v>
      </c>
      <c r="AG11" s="82">
        <f t="shared" si="2"/>
        <v>1</v>
      </c>
      <c r="AH11" s="149" t="s">
        <v>387</v>
      </c>
    </row>
    <row r="12" spans="1:34" ht="63" customHeight="1" x14ac:dyDescent="0.2">
      <c r="A12" s="111">
        <f t="shared" si="3"/>
        <v>4</v>
      </c>
      <c r="B12" s="77" t="s">
        <v>6</v>
      </c>
      <c r="C12" s="74" t="s">
        <v>26</v>
      </c>
      <c r="D12" s="80" t="s">
        <v>130</v>
      </c>
      <c r="E12" s="69" t="s">
        <v>185</v>
      </c>
      <c r="F12" s="74" t="s">
        <v>41</v>
      </c>
      <c r="G12" s="81"/>
      <c r="H12" s="81"/>
      <c r="I12" s="81"/>
      <c r="J12" s="81">
        <v>1</v>
      </c>
      <c r="K12" s="81"/>
      <c r="L12" s="81"/>
      <c r="M12" s="81"/>
      <c r="N12" s="81"/>
      <c r="O12" s="81"/>
      <c r="P12" s="81"/>
      <c r="Q12" s="81"/>
      <c r="R12" s="81"/>
      <c r="S12" s="78">
        <f t="shared" si="0"/>
        <v>1</v>
      </c>
      <c r="T12" s="81"/>
      <c r="U12" s="81"/>
      <c r="V12" s="81"/>
      <c r="W12" s="81">
        <v>1</v>
      </c>
      <c r="X12" s="81"/>
      <c r="Y12" s="81"/>
      <c r="Z12" s="81"/>
      <c r="AA12" s="81"/>
      <c r="AB12" s="81"/>
      <c r="AC12" s="81"/>
      <c r="AD12" s="81"/>
      <c r="AE12" s="81"/>
      <c r="AF12" s="79">
        <f t="shared" si="1"/>
        <v>1</v>
      </c>
      <c r="AG12" s="82">
        <f t="shared" si="2"/>
        <v>1</v>
      </c>
      <c r="AH12" s="149" t="s">
        <v>388</v>
      </c>
    </row>
    <row r="13" spans="1:34" ht="42" customHeight="1" x14ac:dyDescent="0.2">
      <c r="A13" s="111">
        <f t="shared" si="3"/>
        <v>5</v>
      </c>
      <c r="B13" s="77" t="s">
        <v>6</v>
      </c>
      <c r="C13" s="74" t="s">
        <v>26</v>
      </c>
      <c r="D13" s="80" t="s">
        <v>125</v>
      </c>
      <c r="E13" s="69" t="s">
        <v>186</v>
      </c>
      <c r="F13" s="74" t="s">
        <v>41</v>
      </c>
      <c r="G13" s="81"/>
      <c r="H13" s="81"/>
      <c r="I13" s="81">
        <v>1</v>
      </c>
      <c r="J13" s="81"/>
      <c r="K13" s="81"/>
      <c r="L13" s="81"/>
      <c r="M13" s="81"/>
      <c r="N13" s="81"/>
      <c r="O13" s="81"/>
      <c r="P13" s="81"/>
      <c r="Q13" s="81"/>
      <c r="R13" s="81"/>
      <c r="S13" s="78">
        <f t="shared" si="0"/>
        <v>1</v>
      </c>
      <c r="T13" s="81"/>
      <c r="U13" s="81"/>
      <c r="V13" s="81">
        <v>1</v>
      </c>
      <c r="W13" s="81"/>
      <c r="X13" s="81"/>
      <c r="Y13" s="81"/>
      <c r="Z13" s="81"/>
      <c r="AA13" s="81"/>
      <c r="AB13" s="81"/>
      <c r="AC13" s="81"/>
      <c r="AD13" s="81"/>
      <c r="AE13" s="81"/>
      <c r="AF13" s="79">
        <f t="shared" si="1"/>
        <v>1</v>
      </c>
      <c r="AG13" s="82">
        <f t="shared" si="2"/>
        <v>1</v>
      </c>
      <c r="AH13" s="160" t="s">
        <v>389</v>
      </c>
    </row>
    <row r="14" spans="1:34" ht="71.25" x14ac:dyDescent="0.2">
      <c r="A14" s="111">
        <f t="shared" si="3"/>
        <v>6</v>
      </c>
      <c r="B14" s="77" t="s">
        <v>6</v>
      </c>
      <c r="C14" s="74" t="s">
        <v>26</v>
      </c>
      <c r="D14" s="80" t="s">
        <v>242</v>
      </c>
      <c r="E14" s="69" t="s">
        <v>184</v>
      </c>
      <c r="F14" s="74" t="s">
        <v>41</v>
      </c>
      <c r="G14" s="81"/>
      <c r="H14" s="81"/>
      <c r="I14" s="81"/>
      <c r="J14" s="81">
        <v>1</v>
      </c>
      <c r="K14" s="81"/>
      <c r="L14" s="81"/>
      <c r="M14" s="81"/>
      <c r="N14" s="81"/>
      <c r="O14" s="81"/>
      <c r="P14" s="81"/>
      <c r="Q14" s="81"/>
      <c r="R14" s="81"/>
      <c r="S14" s="78">
        <f t="shared" si="0"/>
        <v>1</v>
      </c>
      <c r="T14" s="81"/>
      <c r="U14" s="81"/>
      <c r="V14" s="81"/>
      <c r="W14" s="81">
        <v>1</v>
      </c>
      <c r="X14" s="81"/>
      <c r="Y14" s="81"/>
      <c r="Z14" s="81"/>
      <c r="AA14" s="81"/>
      <c r="AB14" s="81"/>
      <c r="AC14" s="81"/>
      <c r="AD14" s="81"/>
      <c r="AE14" s="81"/>
      <c r="AF14" s="79">
        <f t="shared" si="1"/>
        <v>1</v>
      </c>
      <c r="AG14" s="82">
        <f t="shared" si="2"/>
        <v>1</v>
      </c>
      <c r="AH14" s="149" t="s">
        <v>390</v>
      </c>
    </row>
    <row r="15" spans="1:34" ht="71.25" x14ac:dyDescent="0.2">
      <c r="A15" s="111">
        <f t="shared" si="3"/>
        <v>7</v>
      </c>
      <c r="B15" s="77" t="s">
        <v>6</v>
      </c>
      <c r="C15" s="74" t="s">
        <v>26</v>
      </c>
      <c r="D15" s="80" t="s">
        <v>253</v>
      </c>
      <c r="E15" s="69" t="s">
        <v>186</v>
      </c>
      <c r="F15" s="74" t="s">
        <v>41</v>
      </c>
      <c r="G15" s="81"/>
      <c r="H15" s="81"/>
      <c r="I15" s="81"/>
      <c r="J15" s="81"/>
      <c r="K15" s="81"/>
      <c r="L15" s="81"/>
      <c r="M15" s="81"/>
      <c r="N15" s="81"/>
      <c r="O15" s="81"/>
      <c r="P15" s="81">
        <v>1</v>
      </c>
      <c r="Q15" s="81"/>
      <c r="R15" s="81"/>
      <c r="S15" s="78">
        <f t="shared" si="0"/>
        <v>1</v>
      </c>
      <c r="T15" s="81"/>
      <c r="U15" s="81"/>
      <c r="V15" s="81"/>
      <c r="W15" s="81"/>
      <c r="X15" s="81"/>
      <c r="Y15" s="81"/>
      <c r="Z15" s="81"/>
      <c r="AA15" s="81"/>
      <c r="AB15" s="81"/>
      <c r="AC15" s="81">
        <v>1</v>
      </c>
      <c r="AD15" s="81"/>
      <c r="AE15" s="81"/>
      <c r="AF15" s="79">
        <f t="shared" si="1"/>
        <v>1</v>
      </c>
      <c r="AG15" s="82">
        <f t="shared" si="2"/>
        <v>1</v>
      </c>
      <c r="AH15" s="149" t="s">
        <v>391</v>
      </c>
    </row>
    <row r="16" spans="1:34" ht="28.5" x14ac:dyDescent="0.2">
      <c r="A16" s="111">
        <f t="shared" si="3"/>
        <v>8</v>
      </c>
      <c r="B16" s="77" t="s">
        <v>6</v>
      </c>
      <c r="C16" s="74" t="s">
        <v>26</v>
      </c>
      <c r="D16" s="80" t="s">
        <v>131</v>
      </c>
      <c r="E16" s="69" t="s">
        <v>187</v>
      </c>
      <c r="F16" s="74" t="s">
        <v>41</v>
      </c>
      <c r="G16" s="81"/>
      <c r="H16" s="81"/>
      <c r="I16" s="81">
        <v>1</v>
      </c>
      <c r="J16" s="81"/>
      <c r="K16" s="81"/>
      <c r="L16" s="81"/>
      <c r="M16" s="81"/>
      <c r="N16" s="81"/>
      <c r="O16" s="81"/>
      <c r="P16" s="81"/>
      <c r="Q16" s="81"/>
      <c r="R16" s="81"/>
      <c r="S16" s="78">
        <f t="shared" si="0"/>
        <v>1</v>
      </c>
      <c r="T16" s="81"/>
      <c r="U16" s="81"/>
      <c r="V16" s="81">
        <v>1</v>
      </c>
      <c r="W16" s="81"/>
      <c r="X16" s="81"/>
      <c r="Y16" s="81"/>
      <c r="Z16" s="81"/>
      <c r="AA16" s="81"/>
      <c r="AB16" s="81"/>
      <c r="AC16" s="81"/>
      <c r="AD16" s="81"/>
      <c r="AE16" s="81"/>
      <c r="AF16" s="79">
        <f t="shared" si="1"/>
        <v>1</v>
      </c>
      <c r="AG16" s="82">
        <f t="shared" si="2"/>
        <v>1</v>
      </c>
      <c r="AH16" s="149" t="s">
        <v>392</v>
      </c>
    </row>
    <row r="17" spans="1:34" ht="57" x14ac:dyDescent="0.2">
      <c r="A17" s="111">
        <f t="shared" si="3"/>
        <v>9</v>
      </c>
      <c r="B17" s="77" t="s">
        <v>6</v>
      </c>
      <c r="C17" s="74" t="s">
        <v>26</v>
      </c>
      <c r="D17" s="80" t="s">
        <v>127</v>
      </c>
      <c r="E17" s="69" t="s">
        <v>184</v>
      </c>
      <c r="F17" s="74" t="s">
        <v>41</v>
      </c>
      <c r="G17" s="81"/>
      <c r="H17" s="81"/>
      <c r="I17" s="81"/>
      <c r="J17" s="81"/>
      <c r="K17" s="81">
        <v>1</v>
      </c>
      <c r="L17" s="81"/>
      <c r="M17" s="81"/>
      <c r="N17" s="81"/>
      <c r="O17" s="81"/>
      <c r="P17" s="81"/>
      <c r="Q17" s="81"/>
      <c r="R17" s="81"/>
      <c r="S17" s="78">
        <f t="shared" si="0"/>
        <v>1</v>
      </c>
      <c r="T17" s="81"/>
      <c r="U17" s="81"/>
      <c r="V17" s="81"/>
      <c r="W17" s="81"/>
      <c r="X17" s="81">
        <v>1</v>
      </c>
      <c r="Y17" s="81"/>
      <c r="Z17" s="81"/>
      <c r="AA17" s="81"/>
      <c r="AB17" s="81"/>
      <c r="AC17" s="81"/>
      <c r="AD17" s="81"/>
      <c r="AE17" s="81"/>
      <c r="AF17" s="79">
        <f t="shared" si="1"/>
        <v>1</v>
      </c>
      <c r="AG17" s="82">
        <f t="shared" si="2"/>
        <v>1</v>
      </c>
      <c r="AH17" s="149" t="s">
        <v>393</v>
      </c>
    </row>
    <row r="18" spans="1:34" ht="63.75" customHeight="1" x14ac:dyDescent="0.2">
      <c r="A18" s="111">
        <f t="shared" si="3"/>
        <v>10</v>
      </c>
      <c r="B18" s="77" t="s">
        <v>6</v>
      </c>
      <c r="C18" s="74" t="s">
        <v>26</v>
      </c>
      <c r="D18" s="80" t="s">
        <v>132</v>
      </c>
      <c r="E18" s="69" t="s">
        <v>188</v>
      </c>
      <c r="F18" s="74" t="s">
        <v>41</v>
      </c>
      <c r="G18" s="81"/>
      <c r="H18" s="81"/>
      <c r="I18" s="81"/>
      <c r="J18" s="81"/>
      <c r="K18" s="81"/>
      <c r="L18" s="81">
        <v>1</v>
      </c>
      <c r="M18" s="81"/>
      <c r="N18" s="81"/>
      <c r="O18" s="81"/>
      <c r="P18" s="81"/>
      <c r="Q18" s="81"/>
      <c r="R18" s="81"/>
      <c r="S18" s="78">
        <f t="shared" si="0"/>
        <v>1</v>
      </c>
      <c r="T18" s="81"/>
      <c r="U18" s="81"/>
      <c r="V18" s="81"/>
      <c r="W18" s="81"/>
      <c r="X18" s="81"/>
      <c r="Y18" s="81">
        <v>1</v>
      </c>
      <c r="Z18" s="81"/>
      <c r="AA18" s="81"/>
      <c r="AB18" s="81"/>
      <c r="AC18" s="81"/>
      <c r="AD18" s="81"/>
      <c r="AE18" s="81"/>
      <c r="AF18" s="79">
        <f t="shared" si="1"/>
        <v>1</v>
      </c>
      <c r="AG18" s="82">
        <f t="shared" si="2"/>
        <v>1</v>
      </c>
      <c r="AH18" s="149" t="s">
        <v>269</v>
      </c>
    </row>
    <row r="19" spans="1:34" ht="60" customHeight="1" x14ac:dyDescent="0.2">
      <c r="A19" s="111">
        <f t="shared" si="3"/>
        <v>11</v>
      </c>
      <c r="B19" s="77" t="s">
        <v>6</v>
      </c>
      <c r="C19" s="74" t="s">
        <v>26</v>
      </c>
      <c r="D19" s="80" t="s">
        <v>245</v>
      </c>
      <c r="E19" s="69" t="s">
        <v>243</v>
      </c>
      <c r="F19" s="74" t="s">
        <v>41</v>
      </c>
      <c r="G19" s="81"/>
      <c r="H19" s="81"/>
      <c r="I19" s="81"/>
      <c r="J19" s="81"/>
      <c r="K19" s="81"/>
      <c r="L19" s="112"/>
      <c r="M19" s="81">
        <v>1</v>
      </c>
      <c r="N19" s="81"/>
      <c r="O19" s="81"/>
      <c r="P19" s="81"/>
      <c r="Q19" s="81"/>
      <c r="R19" s="81"/>
      <c r="S19" s="78">
        <f t="shared" si="0"/>
        <v>1</v>
      </c>
      <c r="T19" s="81"/>
      <c r="U19" s="81"/>
      <c r="V19" s="81"/>
      <c r="W19" s="81"/>
      <c r="X19" s="81"/>
      <c r="Y19" s="112"/>
      <c r="Z19" s="81">
        <v>1</v>
      </c>
      <c r="AA19" s="81"/>
      <c r="AB19" s="81"/>
      <c r="AC19" s="81"/>
      <c r="AD19" s="81"/>
      <c r="AE19" s="81"/>
      <c r="AF19" s="79">
        <f t="shared" si="1"/>
        <v>1</v>
      </c>
      <c r="AG19" s="82">
        <f t="shared" si="2"/>
        <v>1</v>
      </c>
      <c r="AH19" s="149" t="s">
        <v>394</v>
      </c>
    </row>
    <row r="20" spans="1:34" ht="71.25" customHeight="1" x14ac:dyDescent="0.2">
      <c r="A20" s="111">
        <f t="shared" si="3"/>
        <v>12</v>
      </c>
      <c r="B20" s="77" t="s">
        <v>6</v>
      </c>
      <c r="C20" s="74" t="s">
        <v>26</v>
      </c>
      <c r="D20" s="80" t="s">
        <v>133</v>
      </c>
      <c r="E20" s="69" t="s">
        <v>185</v>
      </c>
      <c r="F20" s="74" t="s">
        <v>41</v>
      </c>
      <c r="G20" s="81"/>
      <c r="H20" s="81"/>
      <c r="I20" s="81"/>
      <c r="J20" s="81"/>
      <c r="K20" s="81">
        <v>1</v>
      </c>
      <c r="L20" s="81"/>
      <c r="M20" s="81"/>
      <c r="N20" s="81"/>
      <c r="O20" s="81"/>
      <c r="P20" s="81"/>
      <c r="Q20" s="81"/>
      <c r="R20" s="81"/>
      <c r="S20" s="78">
        <f t="shared" si="0"/>
        <v>1</v>
      </c>
      <c r="T20" s="81"/>
      <c r="U20" s="81"/>
      <c r="V20" s="81"/>
      <c r="W20" s="81"/>
      <c r="X20" s="81">
        <v>1</v>
      </c>
      <c r="Y20" s="81"/>
      <c r="Z20" s="81"/>
      <c r="AA20" s="81"/>
      <c r="AB20" s="81"/>
      <c r="AC20" s="81"/>
      <c r="AD20" s="81"/>
      <c r="AE20" s="81"/>
      <c r="AF20" s="79">
        <f t="shared" si="1"/>
        <v>1</v>
      </c>
      <c r="AG20" s="82">
        <f t="shared" si="2"/>
        <v>1</v>
      </c>
      <c r="AH20" s="149" t="s">
        <v>395</v>
      </c>
    </row>
    <row r="21" spans="1:34" ht="72.75" x14ac:dyDescent="0.2">
      <c r="A21" s="111">
        <f t="shared" si="3"/>
        <v>13</v>
      </c>
      <c r="B21" s="111" t="s">
        <v>289</v>
      </c>
      <c r="C21" s="74" t="s">
        <v>26</v>
      </c>
      <c r="D21" s="80" t="s">
        <v>290</v>
      </c>
      <c r="E21" s="69" t="s">
        <v>271</v>
      </c>
      <c r="F21" s="74" t="s">
        <v>41</v>
      </c>
      <c r="G21" s="81"/>
      <c r="H21" s="81"/>
      <c r="I21" s="81"/>
      <c r="J21" s="81"/>
      <c r="K21" s="81"/>
      <c r="L21" s="81"/>
      <c r="M21" s="81"/>
      <c r="N21" s="81"/>
      <c r="O21" s="81"/>
      <c r="P21" s="81"/>
      <c r="Q21" s="81"/>
      <c r="R21" s="81">
        <v>1</v>
      </c>
      <c r="S21" s="78">
        <f t="shared" si="0"/>
        <v>1</v>
      </c>
      <c r="T21" s="81"/>
      <c r="U21" s="81"/>
      <c r="V21" s="81"/>
      <c r="W21" s="81"/>
      <c r="X21" s="81"/>
      <c r="Y21" s="81"/>
      <c r="Z21" s="81"/>
      <c r="AA21" s="81"/>
      <c r="AB21" s="81"/>
      <c r="AC21" s="81"/>
      <c r="AD21" s="81"/>
      <c r="AE21" s="81">
        <v>1</v>
      </c>
      <c r="AF21" s="79">
        <f t="shared" si="1"/>
        <v>1</v>
      </c>
      <c r="AG21" s="82">
        <f t="shared" si="2"/>
        <v>1</v>
      </c>
      <c r="AH21" s="149" t="s">
        <v>396</v>
      </c>
    </row>
    <row r="22" spans="1:34" ht="42.75" x14ac:dyDescent="0.2">
      <c r="A22" s="111">
        <f t="shared" si="3"/>
        <v>14</v>
      </c>
      <c r="B22" s="77" t="s">
        <v>6</v>
      </c>
      <c r="C22" s="74" t="s">
        <v>26</v>
      </c>
      <c r="D22" s="80" t="s">
        <v>134</v>
      </c>
      <c r="E22" s="69" t="s">
        <v>187</v>
      </c>
      <c r="F22" s="74" t="s">
        <v>41</v>
      </c>
      <c r="G22" s="81"/>
      <c r="H22" s="81"/>
      <c r="I22" s="81"/>
      <c r="J22" s="81">
        <v>1</v>
      </c>
      <c r="K22" s="81"/>
      <c r="L22" s="81"/>
      <c r="M22" s="81"/>
      <c r="N22" s="81"/>
      <c r="O22" s="81"/>
      <c r="P22" s="81"/>
      <c r="Q22" s="81"/>
      <c r="R22" s="81"/>
      <c r="S22" s="78">
        <f t="shared" si="0"/>
        <v>1</v>
      </c>
      <c r="T22" s="81"/>
      <c r="U22" s="81"/>
      <c r="V22" s="81"/>
      <c r="W22" s="81">
        <v>1</v>
      </c>
      <c r="X22" s="81"/>
      <c r="Y22" s="81"/>
      <c r="Z22" s="81"/>
      <c r="AA22" s="81"/>
      <c r="AB22" s="81"/>
      <c r="AC22" s="81"/>
      <c r="AD22" s="81"/>
      <c r="AE22" s="81"/>
      <c r="AF22" s="79">
        <f t="shared" si="1"/>
        <v>1</v>
      </c>
      <c r="AG22" s="82">
        <f t="shared" si="2"/>
        <v>1</v>
      </c>
      <c r="AH22" s="149" t="s">
        <v>397</v>
      </c>
    </row>
    <row r="23" spans="1:34" ht="42.75" x14ac:dyDescent="0.2">
      <c r="A23" s="111">
        <f t="shared" si="3"/>
        <v>15</v>
      </c>
      <c r="B23" s="77" t="s">
        <v>6</v>
      </c>
      <c r="C23" s="74" t="s">
        <v>26</v>
      </c>
      <c r="D23" s="80" t="s">
        <v>126</v>
      </c>
      <c r="E23" s="69" t="s">
        <v>209</v>
      </c>
      <c r="F23" s="74" t="s">
        <v>41</v>
      </c>
      <c r="G23" s="81"/>
      <c r="H23" s="81"/>
      <c r="I23" s="81"/>
      <c r="J23" s="81"/>
      <c r="K23" s="81"/>
      <c r="L23" s="81"/>
      <c r="M23" s="81"/>
      <c r="N23" s="81"/>
      <c r="O23" s="81"/>
      <c r="P23" s="81">
        <v>1</v>
      </c>
      <c r="Q23" s="81"/>
      <c r="R23" s="81"/>
      <c r="S23" s="78">
        <f t="shared" si="0"/>
        <v>1</v>
      </c>
      <c r="T23" s="81"/>
      <c r="U23" s="81"/>
      <c r="V23" s="81"/>
      <c r="W23" s="81"/>
      <c r="X23" s="81"/>
      <c r="Y23" s="81"/>
      <c r="Z23" s="81"/>
      <c r="AA23" s="81"/>
      <c r="AB23" s="81"/>
      <c r="AC23" s="81">
        <v>1</v>
      </c>
      <c r="AD23" s="81"/>
      <c r="AE23" s="81"/>
      <c r="AF23" s="79">
        <f t="shared" si="1"/>
        <v>1</v>
      </c>
      <c r="AG23" s="82">
        <f t="shared" si="2"/>
        <v>1</v>
      </c>
      <c r="AH23" s="149" t="s">
        <v>398</v>
      </c>
    </row>
    <row r="24" spans="1:34" ht="15" x14ac:dyDescent="0.2">
      <c r="A24" s="116"/>
      <c r="B24" s="117"/>
      <c r="C24" s="124"/>
      <c r="D24" s="125"/>
      <c r="E24" s="126"/>
      <c r="F24" s="124"/>
      <c r="G24" s="65">
        <f>SUM(G9:G23)</f>
        <v>0</v>
      </c>
      <c r="H24" s="65">
        <f t="shared" ref="H24:R24" si="4">SUM(H9:H23)</f>
        <v>0</v>
      </c>
      <c r="I24" s="65">
        <f t="shared" si="4"/>
        <v>2</v>
      </c>
      <c r="J24" s="127">
        <f t="shared" si="4"/>
        <v>4</v>
      </c>
      <c r="K24" s="127">
        <f t="shared" si="4"/>
        <v>2</v>
      </c>
      <c r="L24" s="127">
        <f t="shared" si="4"/>
        <v>1</v>
      </c>
      <c r="M24" s="127">
        <f t="shared" si="4"/>
        <v>2</v>
      </c>
      <c r="N24" s="127">
        <f t="shared" si="4"/>
        <v>0</v>
      </c>
      <c r="O24" s="127">
        <f t="shared" si="4"/>
        <v>1</v>
      </c>
      <c r="P24" s="127">
        <f t="shared" si="4"/>
        <v>2</v>
      </c>
      <c r="Q24" s="65">
        <f t="shared" si="4"/>
        <v>0</v>
      </c>
      <c r="R24" s="65">
        <f t="shared" si="4"/>
        <v>1</v>
      </c>
      <c r="S24" s="65">
        <f t="shared" ref="S24" si="5">SUM(S7:S23)</f>
        <v>15</v>
      </c>
      <c r="T24" s="65">
        <f>SUM(T9:T23)</f>
        <v>0</v>
      </c>
      <c r="U24" s="65">
        <f t="shared" ref="U24:AE24" si="6">SUM(U9:U23)</f>
        <v>0</v>
      </c>
      <c r="V24" s="65">
        <f t="shared" si="6"/>
        <v>2</v>
      </c>
      <c r="W24" s="127">
        <f t="shared" si="6"/>
        <v>4</v>
      </c>
      <c r="X24" s="127">
        <f t="shared" si="6"/>
        <v>2</v>
      </c>
      <c r="Y24" s="127">
        <f t="shared" si="6"/>
        <v>1</v>
      </c>
      <c r="Z24" s="127">
        <f t="shared" si="6"/>
        <v>2</v>
      </c>
      <c r="AA24" s="127">
        <f t="shared" si="6"/>
        <v>0</v>
      </c>
      <c r="AB24" s="127">
        <f t="shared" si="6"/>
        <v>1</v>
      </c>
      <c r="AC24" s="65">
        <f t="shared" si="6"/>
        <v>2</v>
      </c>
      <c r="AD24" s="65">
        <f t="shared" si="6"/>
        <v>0</v>
      </c>
      <c r="AE24" s="65">
        <f t="shared" si="6"/>
        <v>1</v>
      </c>
      <c r="AF24" s="65">
        <f t="shared" ref="AF24" si="7">SUM(AF7:AF23)</f>
        <v>15</v>
      </c>
      <c r="AG24" s="119">
        <f>+AF24/S24</f>
        <v>1</v>
      </c>
      <c r="AH24" s="161"/>
    </row>
    <row r="25" spans="1:34" ht="15" x14ac:dyDescent="0.2">
      <c r="A25" s="116"/>
      <c r="B25" s="117"/>
      <c r="C25" s="124"/>
      <c r="D25" s="125"/>
      <c r="E25" s="126"/>
      <c r="F25" s="124"/>
      <c r="G25" s="172">
        <f>+G24+H24+I24</f>
        <v>2</v>
      </c>
      <c r="H25" s="172"/>
      <c r="I25" s="172"/>
      <c r="J25" s="172">
        <f t="shared" ref="J25" si="8">+J24+K24+L24</f>
        <v>7</v>
      </c>
      <c r="K25" s="172"/>
      <c r="L25" s="172"/>
      <c r="M25" s="172">
        <f t="shared" ref="M25" si="9">+M24+N24+O24</f>
        <v>3</v>
      </c>
      <c r="N25" s="172"/>
      <c r="O25" s="172"/>
      <c r="P25" s="172">
        <f t="shared" ref="P25" si="10">+P24+Q24+R24</f>
        <v>3</v>
      </c>
      <c r="Q25" s="172"/>
      <c r="R25" s="172"/>
      <c r="S25" s="65">
        <f>+G25+J25+M25+P25</f>
        <v>15</v>
      </c>
      <c r="T25" s="172">
        <f>+T24+U24+V24</f>
        <v>2</v>
      </c>
      <c r="U25" s="172"/>
      <c r="V25" s="172"/>
      <c r="W25" s="172">
        <f t="shared" ref="W25" si="11">+W24+X24+Y24</f>
        <v>7</v>
      </c>
      <c r="X25" s="172"/>
      <c r="Y25" s="172"/>
      <c r="Z25" s="172">
        <f t="shared" ref="Z25" si="12">+Z24+AA24+AB24</f>
        <v>3</v>
      </c>
      <c r="AA25" s="172"/>
      <c r="AB25" s="172"/>
      <c r="AC25" s="172">
        <f t="shared" ref="AC25" si="13">+AC24+AD24+AE24</f>
        <v>3</v>
      </c>
      <c r="AD25" s="172"/>
      <c r="AE25" s="172"/>
      <c r="AF25" s="65">
        <f>+T25+W25+Z25+AC25</f>
        <v>15</v>
      </c>
      <c r="AG25" s="119">
        <f>+AF25/S25</f>
        <v>1</v>
      </c>
      <c r="AH25" s="161"/>
    </row>
    <row r="26" spans="1:34" ht="15" x14ac:dyDescent="0.2">
      <c r="A26" s="116"/>
      <c r="B26" s="117"/>
      <c r="C26" s="124"/>
      <c r="D26" s="125"/>
      <c r="E26" s="126"/>
      <c r="F26" s="124"/>
      <c r="G26" s="170">
        <f>+G25/S25</f>
        <v>0.13333333333333333</v>
      </c>
      <c r="H26" s="170"/>
      <c r="I26" s="170"/>
      <c r="J26" s="170">
        <f>+J25/S25</f>
        <v>0.46666666666666667</v>
      </c>
      <c r="K26" s="170"/>
      <c r="L26" s="170"/>
      <c r="M26" s="170">
        <f>+M25/S25</f>
        <v>0.2</v>
      </c>
      <c r="N26" s="170"/>
      <c r="O26" s="170"/>
      <c r="P26" s="170">
        <f>+P25/S25</f>
        <v>0.2</v>
      </c>
      <c r="Q26" s="170"/>
      <c r="R26" s="170"/>
      <c r="S26" s="121">
        <f>+G26+J26+M26+P26</f>
        <v>1</v>
      </c>
      <c r="T26" s="170">
        <f>+T25/G25</f>
        <v>1</v>
      </c>
      <c r="U26" s="170"/>
      <c r="V26" s="170"/>
      <c r="W26" s="170">
        <f t="shared" ref="W26" si="14">+W25/J25</f>
        <v>1</v>
      </c>
      <c r="X26" s="170"/>
      <c r="Y26" s="170"/>
      <c r="Z26" s="170">
        <f t="shared" ref="Z26" si="15">+Z25/M25</f>
        <v>1</v>
      </c>
      <c r="AA26" s="170"/>
      <c r="AB26" s="170"/>
      <c r="AC26" s="170">
        <f t="shared" ref="AC26" si="16">+AC25/P25</f>
        <v>1</v>
      </c>
      <c r="AD26" s="170"/>
      <c r="AE26" s="170"/>
      <c r="AF26" s="121">
        <f>+AF25/S25</f>
        <v>1</v>
      </c>
      <c r="AG26" s="119"/>
      <c r="AH26" s="161"/>
    </row>
    <row r="27" spans="1:34" ht="15" x14ac:dyDescent="0.2">
      <c r="A27" s="173" t="s">
        <v>137</v>
      </c>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5"/>
    </row>
    <row r="28" spans="1:34" ht="315" x14ac:dyDescent="0.2">
      <c r="A28" s="111">
        <f>+A23+1</f>
        <v>16</v>
      </c>
      <c r="B28" s="77" t="s">
        <v>273</v>
      </c>
      <c r="C28" s="98" t="s">
        <v>137</v>
      </c>
      <c r="D28" s="71" t="s">
        <v>324</v>
      </c>
      <c r="E28" s="95" t="s">
        <v>188</v>
      </c>
      <c r="F28" s="95" t="s">
        <v>173</v>
      </c>
      <c r="G28" s="65">
        <v>2</v>
      </c>
      <c r="H28" s="65">
        <v>1</v>
      </c>
      <c r="I28" s="65"/>
      <c r="J28" s="65"/>
      <c r="K28" s="65"/>
      <c r="L28" s="65"/>
      <c r="M28" s="65"/>
      <c r="N28" s="65"/>
      <c r="O28" s="65"/>
      <c r="P28" s="65"/>
      <c r="Q28" s="65"/>
      <c r="R28" s="65"/>
      <c r="S28" s="76">
        <f t="shared" ref="S28:S62" si="17">IFERROR(SUM(G28:R28),"")</f>
        <v>3</v>
      </c>
      <c r="T28" s="65">
        <v>2</v>
      </c>
      <c r="U28" s="65">
        <v>1</v>
      </c>
      <c r="V28" s="65"/>
      <c r="W28" s="65"/>
      <c r="X28" s="65"/>
      <c r="Y28" s="65"/>
      <c r="Z28" s="65"/>
      <c r="AA28" s="65"/>
      <c r="AB28" s="65"/>
      <c r="AC28" s="65"/>
      <c r="AD28" s="65"/>
      <c r="AE28" s="65"/>
      <c r="AF28" s="66">
        <f t="shared" ref="AF28:AF44" si="18">IFERROR(SUM(T28:AE28),"")</f>
        <v>3</v>
      </c>
      <c r="AG28" s="82">
        <f t="shared" ref="AG28:AG82" si="19">IF(AND(S28=0,AF28=0),"",IF(IFERROR(AF28/S28,"")&gt;100%,100%,IFERROR(AF28/S28,"")))</f>
        <v>1</v>
      </c>
      <c r="AH28" s="149" t="s">
        <v>399</v>
      </c>
    </row>
    <row r="29" spans="1:34" ht="147.75" customHeight="1" x14ac:dyDescent="0.2">
      <c r="A29" s="111">
        <f>+A28+1</f>
        <v>17</v>
      </c>
      <c r="B29" s="111" t="s">
        <v>273</v>
      </c>
      <c r="C29" s="98" t="s">
        <v>137</v>
      </c>
      <c r="D29" s="71" t="s">
        <v>247</v>
      </c>
      <c r="E29" s="95" t="s">
        <v>188</v>
      </c>
      <c r="F29" s="95" t="s">
        <v>218</v>
      </c>
      <c r="G29" s="65">
        <v>1</v>
      </c>
      <c r="H29" s="65"/>
      <c r="I29" s="65"/>
      <c r="J29" s="65">
        <v>1</v>
      </c>
      <c r="K29" s="65"/>
      <c r="L29" s="65"/>
      <c r="M29" s="65"/>
      <c r="N29" s="65">
        <v>1</v>
      </c>
      <c r="O29" s="65"/>
      <c r="P29" s="65"/>
      <c r="Q29" s="65">
        <v>1</v>
      </c>
      <c r="R29" s="65"/>
      <c r="S29" s="76">
        <f t="shared" si="17"/>
        <v>4</v>
      </c>
      <c r="T29" s="65">
        <v>1</v>
      </c>
      <c r="U29" s="65"/>
      <c r="V29" s="65"/>
      <c r="W29" s="65">
        <v>1</v>
      </c>
      <c r="X29" s="65"/>
      <c r="Y29" s="65"/>
      <c r="Z29" s="65"/>
      <c r="AA29" s="65">
        <v>1</v>
      </c>
      <c r="AB29" s="65"/>
      <c r="AC29" s="142"/>
      <c r="AD29" s="156">
        <v>1</v>
      </c>
      <c r="AE29" s="65"/>
      <c r="AF29" s="113">
        <f t="shared" si="18"/>
        <v>4</v>
      </c>
      <c r="AG29" s="82">
        <f t="shared" si="19"/>
        <v>1</v>
      </c>
      <c r="AH29" s="149" t="s">
        <v>400</v>
      </c>
    </row>
    <row r="30" spans="1:34" ht="315" x14ac:dyDescent="0.2">
      <c r="A30" s="111">
        <f>+A29+1</f>
        <v>18</v>
      </c>
      <c r="B30" s="111" t="s">
        <v>273</v>
      </c>
      <c r="C30" s="98" t="s">
        <v>137</v>
      </c>
      <c r="D30" s="72" t="s">
        <v>138</v>
      </c>
      <c r="E30" s="95" t="s">
        <v>325</v>
      </c>
      <c r="F30" s="95" t="s">
        <v>173</v>
      </c>
      <c r="G30" s="65">
        <v>1</v>
      </c>
      <c r="H30" s="65">
        <v>1</v>
      </c>
      <c r="I30" s="65"/>
      <c r="J30" s="65"/>
      <c r="K30" s="65"/>
      <c r="L30" s="65"/>
      <c r="M30" s="65"/>
      <c r="N30" s="65"/>
      <c r="O30" s="65"/>
      <c r="P30" s="65"/>
      <c r="Q30" s="65"/>
      <c r="R30" s="65"/>
      <c r="S30" s="76">
        <f t="shared" si="17"/>
        <v>2</v>
      </c>
      <c r="T30" s="65">
        <v>1</v>
      </c>
      <c r="U30" s="65">
        <v>1</v>
      </c>
      <c r="V30" s="65"/>
      <c r="W30" s="65"/>
      <c r="X30" s="65"/>
      <c r="Y30" s="65"/>
      <c r="Z30" s="65"/>
      <c r="AA30" s="65"/>
      <c r="AB30" s="65"/>
      <c r="AC30" s="65"/>
      <c r="AD30" s="65"/>
      <c r="AE30" s="65"/>
      <c r="AF30" s="66">
        <f t="shared" si="18"/>
        <v>2</v>
      </c>
      <c r="AG30" s="82">
        <f t="shared" si="19"/>
        <v>1</v>
      </c>
      <c r="AH30" s="149" t="s">
        <v>401</v>
      </c>
    </row>
    <row r="31" spans="1:34" ht="157.5" x14ac:dyDescent="0.2">
      <c r="A31" s="111">
        <f>+A30+1</f>
        <v>19</v>
      </c>
      <c r="B31" s="111" t="s">
        <v>273</v>
      </c>
      <c r="C31" s="77" t="s">
        <v>137</v>
      </c>
      <c r="D31" s="73" t="s">
        <v>258</v>
      </c>
      <c r="E31" s="95" t="s">
        <v>263</v>
      </c>
      <c r="F31" s="95" t="s">
        <v>172</v>
      </c>
      <c r="G31" s="65">
        <v>1</v>
      </c>
      <c r="H31" s="65"/>
      <c r="I31" s="65"/>
      <c r="J31" s="65"/>
      <c r="K31" s="65"/>
      <c r="L31" s="65"/>
      <c r="M31" s="65"/>
      <c r="N31" s="65"/>
      <c r="O31" s="65"/>
      <c r="P31" s="65"/>
      <c r="Q31" s="65"/>
      <c r="R31" s="65"/>
      <c r="S31" s="76">
        <f t="shared" si="17"/>
        <v>1</v>
      </c>
      <c r="T31" s="65">
        <v>1</v>
      </c>
      <c r="U31" s="65"/>
      <c r="V31" s="65"/>
      <c r="W31" s="65"/>
      <c r="X31" s="65"/>
      <c r="Y31" s="65"/>
      <c r="Z31" s="65"/>
      <c r="AA31" s="65"/>
      <c r="AB31" s="65"/>
      <c r="AC31" s="65"/>
      <c r="AD31" s="65"/>
      <c r="AE31" s="65"/>
      <c r="AF31" s="66">
        <f t="shared" si="18"/>
        <v>1</v>
      </c>
      <c r="AG31" s="82">
        <f t="shared" si="19"/>
        <v>1</v>
      </c>
      <c r="AH31" s="149" t="s">
        <v>402</v>
      </c>
    </row>
    <row r="32" spans="1:34" ht="409.5" x14ac:dyDescent="0.2">
      <c r="A32" s="111">
        <f t="shared" ref="A32:A62" si="20">+A31+1</f>
        <v>20</v>
      </c>
      <c r="B32" s="111" t="s">
        <v>273</v>
      </c>
      <c r="C32" s="77" t="s">
        <v>137</v>
      </c>
      <c r="D32" s="73" t="s">
        <v>257</v>
      </c>
      <c r="E32" s="95" t="s">
        <v>185</v>
      </c>
      <c r="F32" s="95" t="s">
        <v>174</v>
      </c>
      <c r="G32" s="65">
        <v>1</v>
      </c>
      <c r="H32" s="65"/>
      <c r="I32" s="65"/>
      <c r="J32" s="65"/>
      <c r="K32" s="65">
        <v>1</v>
      </c>
      <c r="L32" s="65"/>
      <c r="M32" s="65"/>
      <c r="N32" s="65"/>
      <c r="O32" s="65">
        <v>1</v>
      </c>
      <c r="P32" s="65"/>
      <c r="Q32" s="65"/>
      <c r="R32" s="65"/>
      <c r="S32" s="76">
        <f t="shared" si="17"/>
        <v>3</v>
      </c>
      <c r="T32" s="65">
        <v>1</v>
      </c>
      <c r="U32" s="65"/>
      <c r="V32" s="65"/>
      <c r="W32" s="65"/>
      <c r="X32" s="65">
        <v>1</v>
      </c>
      <c r="Y32" s="65"/>
      <c r="Z32" s="65"/>
      <c r="AA32" s="65"/>
      <c r="AB32" s="65">
        <v>1</v>
      </c>
      <c r="AC32" s="65"/>
      <c r="AD32" s="65"/>
      <c r="AE32" s="65"/>
      <c r="AF32" s="66">
        <f t="shared" si="18"/>
        <v>3</v>
      </c>
      <c r="AG32" s="82">
        <f t="shared" si="19"/>
        <v>1</v>
      </c>
      <c r="AH32" s="149" t="s">
        <v>403</v>
      </c>
    </row>
    <row r="33" spans="1:34" ht="252" x14ac:dyDescent="0.25">
      <c r="A33" s="111">
        <f t="shared" si="20"/>
        <v>21</v>
      </c>
      <c r="B33" s="111" t="s">
        <v>273</v>
      </c>
      <c r="C33" s="77" t="s">
        <v>137</v>
      </c>
      <c r="D33" s="72" t="s">
        <v>278</v>
      </c>
      <c r="E33" s="95" t="s">
        <v>184</v>
      </c>
      <c r="F33" s="95" t="s">
        <v>175</v>
      </c>
      <c r="G33" s="61"/>
      <c r="H33" s="61"/>
      <c r="I33" s="65">
        <v>2</v>
      </c>
      <c r="J33" s="61"/>
      <c r="K33" s="61"/>
      <c r="L33" s="61"/>
      <c r="M33" s="61"/>
      <c r="N33" s="61"/>
      <c r="O33" s="61"/>
      <c r="P33" s="62"/>
      <c r="Q33" s="62"/>
      <c r="R33" s="62"/>
      <c r="S33" s="76">
        <f t="shared" si="17"/>
        <v>2</v>
      </c>
      <c r="T33" s="65"/>
      <c r="U33" s="65"/>
      <c r="V33" s="65">
        <v>2</v>
      </c>
      <c r="W33" s="65"/>
      <c r="X33" s="65"/>
      <c r="Y33" s="65"/>
      <c r="Z33" s="65"/>
      <c r="AA33" s="65"/>
      <c r="AB33" s="65"/>
      <c r="AC33" s="65"/>
      <c r="AD33" s="65"/>
      <c r="AE33" s="65"/>
      <c r="AF33" s="66">
        <f t="shared" si="18"/>
        <v>2</v>
      </c>
      <c r="AG33" s="82">
        <f t="shared" si="19"/>
        <v>1</v>
      </c>
      <c r="AH33" s="149" t="s">
        <v>331</v>
      </c>
    </row>
    <row r="34" spans="1:34" ht="204.75" x14ac:dyDescent="0.25">
      <c r="A34" s="111">
        <f t="shared" si="20"/>
        <v>22</v>
      </c>
      <c r="B34" s="111" t="s">
        <v>273</v>
      </c>
      <c r="C34" s="77" t="s">
        <v>137</v>
      </c>
      <c r="D34" s="72" t="s">
        <v>139</v>
      </c>
      <c r="E34" s="95" t="s">
        <v>187</v>
      </c>
      <c r="F34" s="95" t="s">
        <v>176</v>
      </c>
      <c r="G34" s="91"/>
      <c r="H34" s="91"/>
      <c r="I34" s="91"/>
      <c r="J34" s="91"/>
      <c r="K34" s="65">
        <v>1</v>
      </c>
      <c r="L34" s="92"/>
      <c r="M34" s="92"/>
      <c r="N34" s="92"/>
      <c r="O34" s="92"/>
      <c r="P34" s="145"/>
      <c r="Q34" s="65">
        <v>1</v>
      </c>
      <c r="R34" s="91"/>
      <c r="S34" s="76">
        <f t="shared" si="17"/>
        <v>2</v>
      </c>
      <c r="T34" s="65"/>
      <c r="U34" s="65"/>
      <c r="V34" s="65"/>
      <c r="W34" s="65"/>
      <c r="X34" s="65">
        <v>1</v>
      </c>
      <c r="Y34" s="65"/>
      <c r="Z34" s="65"/>
      <c r="AA34" s="65"/>
      <c r="AB34" s="65"/>
      <c r="AC34" s="145"/>
      <c r="AD34" s="151">
        <v>1</v>
      </c>
      <c r="AE34" s="65"/>
      <c r="AF34" s="66">
        <f t="shared" si="18"/>
        <v>2</v>
      </c>
      <c r="AG34" s="82">
        <f t="shared" si="19"/>
        <v>1</v>
      </c>
      <c r="AH34" s="149" t="s">
        <v>404</v>
      </c>
    </row>
    <row r="35" spans="1:34" ht="114.75" customHeight="1" x14ac:dyDescent="0.25">
      <c r="A35" s="111">
        <f t="shared" si="20"/>
        <v>23</v>
      </c>
      <c r="B35" s="111" t="s">
        <v>273</v>
      </c>
      <c r="C35" s="77" t="s">
        <v>137</v>
      </c>
      <c r="D35" s="72" t="s">
        <v>140</v>
      </c>
      <c r="E35" s="95" t="s">
        <v>185</v>
      </c>
      <c r="F35" s="95" t="s">
        <v>177</v>
      </c>
      <c r="G35" s="62"/>
      <c r="H35" s="62"/>
      <c r="I35" s="65">
        <v>1</v>
      </c>
      <c r="J35" s="61"/>
      <c r="K35" s="61"/>
      <c r="L35" s="61"/>
      <c r="M35" s="65">
        <v>1</v>
      </c>
      <c r="N35" s="61"/>
      <c r="O35" s="61"/>
      <c r="P35" s="61"/>
      <c r="Q35" s="65">
        <v>1</v>
      </c>
      <c r="R35" s="62"/>
      <c r="S35" s="76">
        <f t="shared" si="17"/>
        <v>3</v>
      </c>
      <c r="T35" s="65"/>
      <c r="U35" s="65"/>
      <c r="V35" s="65">
        <v>1</v>
      </c>
      <c r="W35" s="65"/>
      <c r="X35" s="65"/>
      <c r="Y35" s="65"/>
      <c r="Z35" s="65">
        <v>1</v>
      </c>
      <c r="AA35" s="65"/>
      <c r="AB35" s="65"/>
      <c r="AC35" s="65"/>
      <c r="AD35" s="65">
        <v>1</v>
      </c>
      <c r="AE35" s="65"/>
      <c r="AF35" s="66">
        <f t="shared" si="18"/>
        <v>3</v>
      </c>
      <c r="AG35" s="82">
        <f t="shared" si="19"/>
        <v>1</v>
      </c>
      <c r="AH35" s="149" t="s">
        <v>405</v>
      </c>
    </row>
    <row r="36" spans="1:34" ht="48.75" customHeight="1" x14ac:dyDescent="0.25">
      <c r="A36" s="111">
        <f t="shared" si="20"/>
        <v>24</v>
      </c>
      <c r="B36" s="111" t="s">
        <v>273</v>
      </c>
      <c r="C36" s="98" t="s">
        <v>137</v>
      </c>
      <c r="D36" s="73" t="s">
        <v>254</v>
      </c>
      <c r="E36" s="95" t="s">
        <v>188</v>
      </c>
      <c r="F36" s="95" t="s">
        <v>192</v>
      </c>
      <c r="G36" s="61"/>
      <c r="H36" s="65"/>
      <c r="I36" s="61"/>
      <c r="J36" s="61"/>
      <c r="K36" s="61"/>
      <c r="L36" s="65"/>
      <c r="M36" s="65">
        <v>1</v>
      </c>
      <c r="N36" s="62"/>
      <c r="O36" s="61"/>
      <c r="P36" s="65"/>
      <c r="Q36" s="65">
        <v>1</v>
      </c>
      <c r="R36" s="62"/>
      <c r="S36" s="76">
        <f t="shared" si="17"/>
        <v>2</v>
      </c>
      <c r="T36" s="65"/>
      <c r="U36" s="65"/>
      <c r="V36" s="65"/>
      <c r="W36" s="65"/>
      <c r="X36" s="65"/>
      <c r="Y36" s="65"/>
      <c r="Z36" s="65">
        <v>1</v>
      </c>
      <c r="AA36" s="65"/>
      <c r="AB36" s="65"/>
      <c r="AC36" s="65"/>
      <c r="AD36" s="154">
        <v>1</v>
      </c>
      <c r="AE36" s="65"/>
      <c r="AF36" s="66">
        <f t="shared" si="18"/>
        <v>2</v>
      </c>
      <c r="AG36" s="82">
        <f t="shared" si="19"/>
        <v>1</v>
      </c>
      <c r="AH36" s="149" t="s">
        <v>352</v>
      </c>
    </row>
    <row r="37" spans="1:34" ht="77.25" customHeight="1" x14ac:dyDescent="0.2">
      <c r="A37" s="111">
        <f t="shared" si="20"/>
        <v>25</v>
      </c>
      <c r="B37" s="111" t="s">
        <v>273</v>
      </c>
      <c r="C37" s="77" t="s">
        <v>137</v>
      </c>
      <c r="D37" s="72" t="s">
        <v>141</v>
      </c>
      <c r="E37" s="95" t="s">
        <v>186</v>
      </c>
      <c r="F37" s="95" t="s">
        <v>192</v>
      </c>
      <c r="G37" s="62"/>
      <c r="H37" s="65">
        <v>1</v>
      </c>
      <c r="I37" s="62"/>
      <c r="J37" s="65">
        <v>1</v>
      </c>
      <c r="K37" s="65"/>
      <c r="L37" s="62"/>
      <c r="M37" s="65">
        <v>1</v>
      </c>
      <c r="N37" s="65"/>
      <c r="O37" s="62"/>
      <c r="P37" s="65">
        <v>1</v>
      </c>
      <c r="Q37" s="65"/>
      <c r="R37" s="62"/>
      <c r="S37" s="76">
        <f t="shared" si="17"/>
        <v>4</v>
      </c>
      <c r="T37" s="65"/>
      <c r="U37" s="65">
        <v>1</v>
      </c>
      <c r="V37" s="65"/>
      <c r="W37" s="65">
        <v>1</v>
      </c>
      <c r="X37" s="65"/>
      <c r="Y37" s="65"/>
      <c r="Z37" s="65">
        <v>1</v>
      </c>
      <c r="AA37" s="65"/>
      <c r="AB37" s="65"/>
      <c r="AC37" s="154">
        <v>1</v>
      </c>
      <c r="AD37" s="65"/>
      <c r="AE37" s="65"/>
      <c r="AF37" s="66">
        <f t="shared" si="18"/>
        <v>4</v>
      </c>
      <c r="AG37" s="82">
        <f t="shared" si="19"/>
        <v>1</v>
      </c>
      <c r="AH37" s="149" t="s">
        <v>320</v>
      </c>
    </row>
    <row r="38" spans="1:34" ht="48.75" customHeight="1" x14ac:dyDescent="0.25">
      <c r="A38" s="111">
        <f t="shared" si="20"/>
        <v>26</v>
      </c>
      <c r="B38" s="111" t="s">
        <v>273</v>
      </c>
      <c r="C38" s="77" t="s">
        <v>137</v>
      </c>
      <c r="D38" s="72" t="s">
        <v>142</v>
      </c>
      <c r="E38" s="95" t="s">
        <v>185</v>
      </c>
      <c r="F38" s="95" t="s">
        <v>191</v>
      </c>
      <c r="G38" s="65"/>
      <c r="H38" s="62"/>
      <c r="I38" s="63"/>
      <c r="J38" s="63"/>
      <c r="K38" s="63"/>
      <c r="L38" s="63"/>
      <c r="M38" s="65">
        <v>1</v>
      </c>
      <c r="N38" s="93"/>
      <c r="O38" s="93"/>
      <c r="P38" s="94"/>
      <c r="Q38" s="94"/>
      <c r="R38" s="94"/>
      <c r="S38" s="76">
        <f t="shared" si="17"/>
        <v>1</v>
      </c>
      <c r="T38" s="65"/>
      <c r="U38" s="65"/>
      <c r="V38" s="65"/>
      <c r="W38" s="65"/>
      <c r="X38" s="65"/>
      <c r="Y38" s="65"/>
      <c r="Z38" s="65">
        <v>1</v>
      </c>
      <c r="AA38" s="65"/>
      <c r="AB38" s="65"/>
      <c r="AC38" s="65"/>
      <c r="AD38" s="65"/>
      <c r="AE38" s="65"/>
      <c r="AF38" s="66">
        <f t="shared" si="18"/>
        <v>1</v>
      </c>
      <c r="AG38" s="82">
        <f t="shared" si="19"/>
        <v>1</v>
      </c>
      <c r="AH38" s="149" t="s">
        <v>353</v>
      </c>
    </row>
    <row r="39" spans="1:34" ht="135" customHeight="1" x14ac:dyDescent="0.25">
      <c r="A39" s="111">
        <f t="shared" si="20"/>
        <v>27</v>
      </c>
      <c r="B39" s="111" t="s">
        <v>273</v>
      </c>
      <c r="C39" s="77" t="s">
        <v>137</v>
      </c>
      <c r="D39" s="72" t="s">
        <v>143</v>
      </c>
      <c r="E39" s="95" t="s">
        <v>184</v>
      </c>
      <c r="F39" s="95" t="s">
        <v>193</v>
      </c>
      <c r="G39" s="65">
        <v>1</v>
      </c>
      <c r="H39" s="62"/>
      <c r="I39" s="93"/>
      <c r="J39" s="65">
        <v>1</v>
      </c>
      <c r="K39" s="93"/>
      <c r="L39" s="93"/>
      <c r="M39" s="65">
        <v>1</v>
      </c>
      <c r="N39" s="94"/>
      <c r="O39" s="94"/>
      <c r="P39" s="65">
        <v>1</v>
      </c>
      <c r="Q39" s="94"/>
      <c r="R39" s="94"/>
      <c r="S39" s="76">
        <f t="shared" si="17"/>
        <v>4</v>
      </c>
      <c r="T39" s="65">
        <v>1</v>
      </c>
      <c r="U39" s="65"/>
      <c r="V39" s="65"/>
      <c r="W39" s="65">
        <v>1</v>
      </c>
      <c r="X39" s="65"/>
      <c r="Y39" s="65"/>
      <c r="Z39" s="65">
        <v>1</v>
      </c>
      <c r="AA39" s="65"/>
      <c r="AB39" s="65"/>
      <c r="AC39" s="146">
        <v>1</v>
      </c>
      <c r="AD39" s="65"/>
      <c r="AE39" s="65"/>
      <c r="AF39" s="66">
        <f t="shared" si="18"/>
        <v>4</v>
      </c>
      <c r="AG39" s="82">
        <f t="shared" si="19"/>
        <v>1</v>
      </c>
      <c r="AH39" s="149" t="s">
        <v>406</v>
      </c>
    </row>
    <row r="40" spans="1:34" ht="48.75" customHeight="1" x14ac:dyDescent="0.25">
      <c r="A40" s="111">
        <f t="shared" si="20"/>
        <v>28</v>
      </c>
      <c r="B40" s="111" t="s">
        <v>273</v>
      </c>
      <c r="C40" s="77" t="s">
        <v>137</v>
      </c>
      <c r="D40" s="72" t="s">
        <v>330</v>
      </c>
      <c r="E40" s="95" t="s">
        <v>190</v>
      </c>
      <c r="F40" s="95" t="s">
        <v>194</v>
      </c>
      <c r="G40" s="65">
        <v>1</v>
      </c>
      <c r="H40" s="62"/>
      <c r="I40" s="63"/>
      <c r="J40" s="63"/>
      <c r="K40" s="63"/>
      <c r="L40" s="63"/>
      <c r="M40" s="65">
        <v>1</v>
      </c>
      <c r="N40" s="63"/>
      <c r="O40" s="63"/>
      <c r="P40" s="64"/>
      <c r="Q40" s="64"/>
      <c r="R40" s="64"/>
      <c r="S40" s="76">
        <f t="shared" si="17"/>
        <v>2</v>
      </c>
      <c r="T40" s="65">
        <v>1</v>
      </c>
      <c r="U40" s="65"/>
      <c r="V40" s="65"/>
      <c r="W40" s="65"/>
      <c r="X40" s="65"/>
      <c r="Y40" s="65"/>
      <c r="Z40" s="65">
        <v>1</v>
      </c>
      <c r="AA40" s="65"/>
      <c r="AB40" s="65"/>
      <c r="AC40" s="65"/>
      <c r="AD40" s="65"/>
      <c r="AE40" s="65"/>
      <c r="AF40" s="66">
        <f t="shared" si="18"/>
        <v>2</v>
      </c>
      <c r="AG40" s="82">
        <f t="shared" si="19"/>
        <v>1</v>
      </c>
      <c r="AH40" s="149" t="s">
        <v>407</v>
      </c>
    </row>
    <row r="41" spans="1:34" ht="61.5" customHeight="1" x14ac:dyDescent="0.2">
      <c r="A41" s="111">
        <f t="shared" si="20"/>
        <v>29</v>
      </c>
      <c r="B41" s="111" t="s">
        <v>273</v>
      </c>
      <c r="C41" s="77" t="s">
        <v>137</v>
      </c>
      <c r="D41" s="72" t="s">
        <v>144</v>
      </c>
      <c r="E41" s="95" t="s">
        <v>208</v>
      </c>
      <c r="F41" s="95" t="s">
        <v>195</v>
      </c>
      <c r="G41" s="65"/>
      <c r="H41" s="65">
        <v>1</v>
      </c>
      <c r="I41" s="65">
        <v>1</v>
      </c>
      <c r="J41" s="62"/>
      <c r="K41" s="62"/>
      <c r="L41" s="62"/>
      <c r="M41" s="62"/>
      <c r="N41" s="62"/>
      <c r="O41" s="65"/>
      <c r="P41" s="65"/>
      <c r="Q41" s="62"/>
      <c r="R41" s="62"/>
      <c r="S41" s="76">
        <f t="shared" si="17"/>
        <v>2</v>
      </c>
      <c r="T41" s="65"/>
      <c r="U41" s="65">
        <v>1</v>
      </c>
      <c r="V41" s="65">
        <v>1</v>
      </c>
      <c r="W41" s="65"/>
      <c r="X41" s="65"/>
      <c r="Y41" s="65"/>
      <c r="Z41" s="65"/>
      <c r="AA41" s="65"/>
      <c r="AB41" s="65"/>
      <c r="AC41" s="65"/>
      <c r="AD41" s="65"/>
      <c r="AE41" s="65"/>
      <c r="AF41" s="66">
        <f t="shared" si="18"/>
        <v>2</v>
      </c>
      <c r="AG41" s="82">
        <f t="shared" si="19"/>
        <v>1</v>
      </c>
      <c r="AH41" s="149" t="s">
        <v>408</v>
      </c>
    </row>
    <row r="42" spans="1:34" ht="48.75" customHeight="1" x14ac:dyDescent="0.2">
      <c r="A42" s="111">
        <f t="shared" si="20"/>
        <v>30</v>
      </c>
      <c r="B42" s="111" t="s">
        <v>273</v>
      </c>
      <c r="C42" s="77" t="s">
        <v>137</v>
      </c>
      <c r="D42" s="73" t="s">
        <v>226</v>
      </c>
      <c r="E42" s="95" t="s">
        <v>184</v>
      </c>
      <c r="F42" s="95" t="s">
        <v>29</v>
      </c>
      <c r="G42" s="62"/>
      <c r="H42" s="65"/>
      <c r="I42" s="62"/>
      <c r="J42" s="62"/>
      <c r="K42" s="62"/>
      <c r="L42" s="65">
        <v>1</v>
      </c>
      <c r="M42" s="62"/>
      <c r="N42" s="62"/>
      <c r="O42" s="62"/>
      <c r="P42" s="65"/>
      <c r="Q42" s="62"/>
      <c r="R42" s="62"/>
      <c r="S42" s="76">
        <f t="shared" si="17"/>
        <v>1</v>
      </c>
      <c r="T42" s="65"/>
      <c r="U42" s="65"/>
      <c r="V42" s="65"/>
      <c r="W42" s="65"/>
      <c r="X42" s="65"/>
      <c r="Y42" s="142">
        <v>1</v>
      </c>
      <c r="Z42" s="65"/>
      <c r="AA42" s="65"/>
      <c r="AB42" s="65"/>
      <c r="AC42" s="65"/>
      <c r="AD42" s="65"/>
      <c r="AE42" s="65"/>
      <c r="AF42" s="66">
        <f t="shared" si="18"/>
        <v>1</v>
      </c>
      <c r="AG42" s="82">
        <f t="shared" si="19"/>
        <v>1</v>
      </c>
      <c r="AH42" s="149" t="s">
        <v>409</v>
      </c>
    </row>
    <row r="43" spans="1:34" ht="48.75" customHeight="1" x14ac:dyDescent="0.2">
      <c r="A43" s="111">
        <f t="shared" si="20"/>
        <v>31</v>
      </c>
      <c r="B43" s="111" t="s">
        <v>273</v>
      </c>
      <c r="C43" s="77" t="s">
        <v>137</v>
      </c>
      <c r="D43" s="73" t="s">
        <v>145</v>
      </c>
      <c r="E43" s="95" t="s">
        <v>189</v>
      </c>
      <c r="F43" s="95" t="s">
        <v>29</v>
      </c>
      <c r="G43" s="65">
        <v>1</v>
      </c>
      <c r="H43" s="65"/>
      <c r="I43" s="65"/>
      <c r="J43" s="65"/>
      <c r="K43" s="65"/>
      <c r="L43" s="65"/>
      <c r="M43" s="65">
        <v>1</v>
      </c>
      <c r="N43" s="65"/>
      <c r="O43" s="65"/>
      <c r="P43" s="65"/>
      <c r="Q43" s="65"/>
      <c r="R43" s="65"/>
      <c r="S43" s="76">
        <f t="shared" si="17"/>
        <v>2</v>
      </c>
      <c r="T43" s="65">
        <v>1</v>
      </c>
      <c r="U43" s="65"/>
      <c r="V43" s="65"/>
      <c r="W43" s="65"/>
      <c r="X43" s="65"/>
      <c r="Y43" s="65"/>
      <c r="Z43" s="65">
        <v>1</v>
      </c>
      <c r="AA43" s="65"/>
      <c r="AB43" s="65"/>
      <c r="AC43" s="65"/>
      <c r="AD43" s="65"/>
      <c r="AE43" s="65"/>
      <c r="AF43" s="66">
        <f t="shared" si="18"/>
        <v>2</v>
      </c>
      <c r="AG43" s="82">
        <f t="shared" si="19"/>
        <v>1</v>
      </c>
      <c r="AH43" s="149" t="s">
        <v>332</v>
      </c>
    </row>
    <row r="44" spans="1:34" ht="48.75" customHeight="1" x14ac:dyDescent="0.2">
      <c r="A44" s="111">
        <f t="shared" si="20"/>
        <v>32</v>
      </c>
      <c r="B44" s="111" t="s">
        <v>273</v>
      </c>
      <c r="C44" s="96" t="s">
        <v>137</v>
      </c>
      <c r="D44" s="73" t="s">
        <v>237</v>
      </c>
      <c r="E44" s="95" t="s">
        <v>187</v>
      </c>
      <c r="F44" s="95" t="s">
        <v>29</v>
      </c>
      <c r="G44" s="65"/>
      <c r="H44" s="65"/>
      <c r="I44" s="65"/>
      <c r="J44" s="65"/>
      <c r="K44" s="65"/>
      <c r="L44" s="65"/>
      <c r="M44" s="65"/>
      <c r="N44" s="65"/>
      <c r="O44" s="65">
        <v>1</v>
      </c>
      <c r="P44" s="65"/>
      <c r="Q44" s="65"/>
      <c r="R44" s="65"/>
      <c r="S44" s="76">
        <f t="shared" si="17"/>
        <v>1</v>
      </c>
      <c r="T44" s="65"/>
      <c r="U44" s="65"/>
      <c r="V44" s="65"/>
      <c r="W44" s="65"/>
      <c r="X44" s="65"/>
      <c r="Y44" s="65"/>
      <c r="Z44" s="65"/>
      <c r="AA44" s="65"/>
      <c r="AB44" s="65">
        <v>1</v>
      </c>
      <c r="AC44" s="65"/>
      <c r="AD44" s="65"/>
      <c r="AE44" s="65"/>
      <c r="AF44" s="66">
        <f t="shared" si="18"/>
        <v>1</v>
      </c>
      <c r="AG44" s="82">
        <f t="shared" si="19"/>
        <v>1</v>
      </c>
      <c r="AH44" s="149" t="s">
        <v>410</v>
      </c>
    </row>
    <row r="45" spans="1:34" ht="48.75" hidden="1" customHeight="1" x14ac:dyDescent="0.2">
      <c r="A45" s="190" t="s">
        <v>300</v>
      </c>
      <c r="B45" s="191"/>
      <c r="C45" s="191"/>
      <c r="D45" s="191"/>
      <c r="E45" s="191"/>
      <c r="F45" s="192"/>
      <c r="G45" s="65">
        <f>SUM(G28:G44)</f>
        <v>9</v>
      </c>
      <c r="H45" s="65">
        <f t="shared" ref="H45:J45" si="21">SUM(H28:H44)</f>
        <v>4</v>
      </c>
      <c r="I45" s="65">
        <f t="shared" si="21"/>
        <v>4</v>
      </c>
      <c r="J45" s="65">
        <f t="shared" si="21"/>
        <v>3</v>
      </c>
      <c r="K45" s="65">
        <f t="shared" ref="K45" si="22">SUM(K28:K44)</f>
        <v>2</v>
      </c>
      <c r="L45" s="65">
        <f t="shared" ref="L45:M45" si="23">SUM(L28:L44)</f>
        <v>1</v>
      </c>
      <c r="M45" s="65">
        <f t="shared" si="23"/>
        <v>7</v>
      </c>
      <c r="N45" s="65">
        <f t="shared" ref="N45" si="24">SUM(N28:N44)</f>
        <v>1</v>
      </c>
      <c r="O45" s="65">
        <f t="shared" ref="O45:P45" si="25">SUM(O28:O44)</f>
        <v>2</v>
      </c>
      <c r="P45" s="65">
        <f t="shared" si="25"/>
        <v>2</v>
      </c>
      <c r="Q45" s="65">
        <f t="shared" ref="Q45" si="26">SUM(Q28:Q44)</f>
        <v>4</v>
      </c>
      <c r="R45" s="65">
        <f t="shared" ref="R45:S45" si="27">SUM(R28:R44)</f>
        <v>0</v>
      </c>
      <c r="S45" s="65">
        <f t="shared" si="27"/>
        <v>39</v>
      </c>
      <c r="T45" s="65">
        <f>SUM(T28:T44)</f>
        <v>9</v>
      </c>
      <c r="U45" s="65">
        <f t="shared" ref="U45" si="28">SUM(U28:U44)</f>
        <v>4</v>
      </c>
      <c r="V45" s="65">
        <f t="shared" ref="V45" si="29">SUM(V28:V44)</f>
        <v>4</v>
      </c>
      <c r="W45" s="65">
        <f t="shared" ref="W45" si="30">SUM(W28:W44)</f>
        <v>3</v>
      </c>
      <c r="X45" s="65">
        <f t="shared" ref="X45" si="31">SUM(X28:X44)</f>
        <v>2</v>
      </c>
      <c r="Y45" s="65">
        <f t="shared" ref="Y45" si="32">SUM(Y28:Y44)</f>
        <v>1</v>
      </c>
      <c r="Z45" s="65">
        <f t="shared" ref="Z45" si="33">SUM(Z28:Z44)</f>
        <v>7</v>
      </c>
      <c r="AA45" s="65">
        <f t="shared" ref="AA45" si="34">SUM(AA28:AA44)</f>
        <v>1</v>
      </c>
      <c r="AB45" s="65">
        <f t="shared" ref="AB45" si="35">SUM(AB28:AB44)</f>
        <v>2</v>
      </c>
      <c r="AC45" s="65">
        <f t="shared" ref="AC45" si="36">SUM(AC28:AC44)</f>
        <v>2</v>
      </c>
      <c r="AD45" s="65">
        <f t="shared" ref="AD45" si="37">SUM(AD28:AD44)</f>
        <v>4</v>
      </c>
      <c r="AE45" s="65">
        <f t="shared" ref="AE45" si="38">SUM(AE28:AE44)</f>
        <v>0</v>
      </c>
      <c r="AF45" s="65">
        <f t="shared" ref="AF45" si="39">SUM(AF28:AF44)</f>
        <v>39</v>
      </c>
      <c r="AG45" s="119">
        <f>+AF45/S45</f>
        <v>1</v>
      </c>
      <c r="AH45" s="161"/>
    </row>
    <row r="46" spans="1:34" ht="48.75" hidden="1" customHeight="1" x14ac:dyDescent="0.2">
      <c r="A46" s="116"/>
      <c r="B46" s="117"/>
      <c r="C46" s="122"/>
      <c r="D46" s="122"/>
      <c r="E46" s="122"/>
      <c r="F46" s="123"/>
      <c r="G46" s="171">
        <f>+G45+H45+I45</f>
        <v>17</v>
      </c>
      <c r="H46" s="171"/>
      <c r="I46" s="171"/>
      <c r="J46" s="171">
        <f t="shared" ref="J46" si="40">+J45+K45+L45</f>
        <v>6</v>
      </c>
      <c r="K46" s="171"/>
      <c r="L46" s="171"/>
      <c r="M46" s="171">
        <f t="shared" ref="M46" si="41">+M45+N45+O45</f>
        <v>10</v>
      </c>
      <c r="N46" s="171"/>
      <c r="O46" s="171"/>
      <c r="P46" s="171">
        <f t="shared" ref="P46" si="42">+P45+Q45+R45</f>
        <v>6</v>
      </c>
      <c r="Q46" s="171"/>
      <c r="R46" s="171"/>
      <c r="S46" s="65">
        <f>+G46+J46+M46+P46</f>
        <v>39</v>
      </c>
      <c r="T46" s="171">
        <f>+T45+U45+V45</f>
        <v>17</v>
      </c>
      <c r="U46" s="171"/>
      <c r="V46" s="171"/>
      <c r="W46" s="171">
        <f t="shared" ref="W46" si="43">+W45+X45+Y45</f>
        <v>6</v>
      </c>
      <c r="X46" s="171"/>
      <c r="Y46" s="171"/>
      <c r="Z46" s="171">
        <f t="shared" ref="Z46" si="44">+Z45+AA45+AB45</f>
        <v>10</v>
      </c>
      <c r="AA46" s="171"/>
      <c r="AB46" s="171"/>
      <c r="AC46" s="171">
        <f t="shared" ref="AC46" si="45">+AC45+AD45+AE45</f>
        <v>6</v>
      </c>
      <c r="AD46" s="171"/>
      <c r="AE46" s="171"/>
      <c r="AF46" s="65">
        <f>+T46+W46+Z46+AC46</f>
        <v>39</v>
      </c>
      <c r="AG46" s="119">
        <f t="shared" ref="AG46" si="46">+AF46/S46</f>
        <v>1</v>
      </c>
      <c r="AH46" s="161"/>
    </row>
    <row r="47" spans="1:34" ht="48.75" hidden="1" customHeight="1" x14ac:dyDescent="0.2">
      <c r="A47" s="116"/>
      <c r="B47" s="117"/>
      <c r="C47" s="122"/>
      <c r="D47" s="122"/>
      <c r="E47" s="122"/>
      <c r="F47" s="123"/>
      <c r="G47" s="170">
        <f>+G46/S46</f>
        <v>0.4358974358974359</v>
      </c>
      <c r="H47" s="170"/>
      <c r="I47" s="170"/>
      <c r="J47" s="170">
        <f>+J46/S46</f>
        <v>0.15384615384615385</v>
      </c>
      <c r="K47" s="170"/>
      <c r="L47" s="170"/>
      <c r="M47" s="170">
        <f>+M46/S46</f>
        <v>0.25641025641025639</v>
      </c>
      <c r="N47" s="170"/>
      <c r="O47" s="170"/>
      <c r="P47" s="170">
        <f>+P46/S46</f>
        <v>0.15384615384615385</v>
      </c>
      <c r="Q47" s="170"/>
      <c r="R47" s="170"/>
      <c r="S47" s="121">
        <f>+G47+J47+M47+P47</f>
        <v>1</v>
      </c>
      <c r="T47" s="170">
        <f>+T46/G46</f>
        <v>1</v>
      </c>
      <c r="U47" s="170"/>
      <c r="V47" s="170"/>
      <c r="W47" s="170">
        <f t="shared" ref="W47" si="47">+W46/J46</f>
        <v>1</v>
      </c>
      <c r="X47" s="170"/>
      <c r="Y47" s="170"/>
      <c r="Z47" s="170">
        <f t="shared" ref="Z47" si="48">+Z46/M46</f>
        <v>1</v>
      </c>
      <c r="AA47" s="170"/>
      <c r="AB47" s="170"/>
      <c r="AC47" s="170">
        <f t="shared" ref="AC47" si="49">+AC46/P46</f>
        <v>1</v>
      </c>
      <c r="AD47" s="170"/>
      <c r="AE47" s="170"/>
      <c r="AF47" s="121">
        <f>+AF46/S46</f>
        <v>1</v>
      </c>
      <c r="AG47" s="119"/>
      <c r="AH47" s="161"/>
    </row>
    <row r="48" spans="1:34" ht="48.75" customHeight="1" x14ac:dyDescent="0.2">
      <c r="A48" s="173" t="s">
        <v>159</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5"/>
    </row>
    <row r="49" spans="1:34" ht="79.5" customHeight="1" x14ac:dyDescent="0.2">
      <c r="A49" s="111">
        <f>+A44+1</f>
        <v>33</v>
      </c>
      <c r="B49" s="77" t="s">
        <v>274</v>
      </c>
      <c r="C49" s="68" t="s">
        <v>205</v>
      </c>
      <c r="D49" s="80" t="s">
        <v>165</v>
      </c>
      <c r="E49" s="69" t="s">
        <v>184</v>
      </c>
      <c r="F49" s="69" t="s">
        <v>178</v>
      </c>
      <c r="G49" s="74">
        <v>1</v>
      </c>
      <c r="H49" s="69"/>
      <c r="I49" s="69"/>
      <c r="J49" s="69"/>
      <c r="K49" s="69"/>
      <c r="L49" s="69"/>
      <c r="M49" s="74">
        <v>1</v>
      </c>
      <c r="N49" s="69"/>
      <c r="O49" s="69"/>
      <c r="P49" s="69"/>
      <c r="Q49" s="70"/>
      <c r="R49" s="70"/>
      <c r="S49" s="76">
        <f t="shared" si="17"/>
        <v>2</v>
      </c>
      <c r="T49" s="74">
        <v>1</v>
      </c>
      <c r="U49" s="74"/>
      <c r="V49" s="70"/>
      <c r="W49" s="70"/>
      <c r="X49" s="70"/>
      <c r="Y49" s="70"/>
      <c r="Z49" s="74">
        <v>1</v>
      </c>
      <c r="AA49" s="70"/>
      <c r="AB49" s="70"/>
      <c r="AC49" s="70"/>
      <c r="AD49" s="70"/>
      <c r="AE49" s="70"/>
      <c r="AF49" s="66">
        <f t="shared" ref="AF49:AF62" si="50">IFERROR(SUM(T49:AE49),"")</f>
        <v>2</v>
      </c>
      <c r="AG49" s="82">
        <f t="shared" si="19"/>
        <v>1</v>
      </c>
      <c r="AH49" s="148" t="s">
        <v>354</v>
      </c>
    </row>
    <row r="50" spans="1:34" ht="48.75" customHeight="1" x14ac:dyDescent="0.2">
      <c r="A50" s="111">
        <f t="shared" si="20"/>
        <v>34</v>
      </c>
      <c r="B50" s="111" t="s">
        <v>274</v>
      </c>
      <c r="C50" s="68" t="s">
        <v>205</v>
      </c>
      <c r="D50" s="80" t="s">
        <v>164</v>
      </c>
      <c r="E50" s="95" t="s">
        <v>184</v>
      </c>
      <c r="F50" s="69" t="s">
        <v>178</v>
      </c>
      <c r="G50" s="74">
        <v>1</v>
      </c>
      <c r="H50" s="69"/>
      <c r="I50" s="69"/>
      <c r="J50" s="69"/>
      <c r="K50" s="69"/>
      <c r="L50" s="69"/>
      <c r="M50" s="69">
        <v>1</v>
      </c>
      <c r="N50" s="69"/>
      <c r="O50" s="69"/>
      <c r="P50" s="69"/>
      <c r="Q50" s="70"/>
      <c r="R50" s="70"/>
      <c r="S50" s="76">
        <f t="shared" si="17"/>
        <v>2</v>
      </c>
      <c r="T50" s="74">
        <v>1</v>
      </c>
      <c r="U50" s="74"/>
      <c r="V50" s="70"/>
      <c r="W50" s="70"/>
      <c r="X50" s="70"/>
      <c r="Y50" s="70"/>
      <c r="Z50" s="74">
        <v>1</v>
      </c>
      <c r="AA50" s="70"/>
      <c r="AB50" s="70"/>
      <c r="AC50" s="70"/>
      <c r="AD50" s="70"/>
      <c r="AE50" s="70"/>
      <c r="AF50" s="66">
        <f t="shared" si="50"/>
        <v>2</v>
      </c>
      <c r="AG50" s="82">
        <f t="shared" si="19"/>
        <v>1</v>
      </c>
      <c r="AH50" s="148" t="s">
        <v>355</v>
      </c>
    </row>
    <row r="51" spans="1:34" ht="102.75" customHeight="1" x14ac:dyDescent="0.2">
      <c r="A51" s="111">
        <f t="shared" si="20"/>
        <v>35</v>
      </c>
      <c r="B51" s="111" t="s">
        <v>274</v>
      </c>
      <c r="C51" s="68" t="s">
        <v>205</v>
      </c>
      <c r="D51" s="80" t="s">
        <v>147</v>
      </c>
      <c r="E51" s="95" t="s">
        <v>271</v>
      </c>
      <c r="F51" s="69" t="s">
        <v>178</v>
      </c>
      <c r="G51" s="74">
        <v>1</v>
      </c>
      <c r="H51" s="69"/>
      <c r="I51" s="69"/>
      <c r="J51" s="69"/>
      <c r="K51" s="69"/>
      <c r="L51" s="69"/>
      <c r="M51" s="69">
        <v>1</v>
      </c>
      <c r="N51" s="69"/>
      <c r="O51" s="69"/>
      <c r="P51" s="69"/>
      <c r="Q51" s="70"/>
      <c r="R51" s="70"/>
      <c r="S51" s="76">
        <f t="shared" si="17"/>
        <v>2</v>
      </c>
      <c r="T51" s="74">
        <v>1</v>
      </c>
      <c r="U51" s="74"/>
      <c r="V51" s="70"/>
      <c r="W51" s="70"/>
      <c r="X51" s="70"/>
      <c r="Y51" s="70"/>
      <c r="Z51" s="74">
        <v>1</v>
      </c>
      <c r="AA51" s="70"/>
      <c r="AB51" s="70"/>
      <c r="AC51" s="70"/>
      <c r="AD51" s="70"/>
      <c r="AE51" s="70"/>
      <c r="AF51" s="66">
        <f t="shared" si="50"/>
        <v>2</v>
      </c>
      <c r="AG51" s="82">
        <f t="shared" si="19"/>
        <v>1</v>
      </c>
      <c r="AH51" s="148" t="s">
        <v>292</v>
      </c>
    </row>
    <row r="52" spans="1:34" ht="66" customHeight="1" x14ac:dyDescent="0.2">
      <c r="A52" s="111">
        <f t="shared" si="20"/>
        <v>36</v>
      </c>
      <c r="B52" s="111" t="s">
        <v>274</v>
      </c>
      <c r="C52" s="68" t="s">
        <v>205</v>
      </c>
      <c r="D52" s="80" t="s">
        <v>148</v>
      </c>
      <c r="E52" s="95" t="s">
        <v>271</v>
      </c>
      <c r="F52" s="69" t="s">
        <v>178</v>
      </c>
      <c r="G52" s="74">
        <v>1</v>
      </c>
      <c r="H52" s="69"/>
      <c r="I52" s="69"/>
      <c r="J52" s="69"/>
      <c r="K52" s="69"/>
      <c r="L52" s="69"/>
      <c r="M52" s="69">
        <v>1</v>
      </c>
      <c r="N52" s="69"/>
      <c r="O52" s="69"/>
      <c r="P52" s="69"/>
      <c r="Q52" s="70"/>
      <c r="R52" s="70"/>
      <c r="S52" s="76">
        <f t="shared" si="17"/>
        <v>2</v>
      </c>
      <c r="T52" s="74">
        <v>1</v>
      </c>
      <c r="U52" s="74"/>
      <c r="V52" s="70"/>
      <c r="W52" s="70"/>
      <c r="X52" s="70"/>
      <c r="Y52" s="70"/>
      <c r="Z52" s="74">
        <v>1</v>
      </c>
      <c r="AA52" s="70"/>
      <c r="AB52" s="70"/>
      <c r="AC52" s="70"/>
      <c r="AD52" s="70"/>
      <c r="AE52" s="70"/>
      <c r="AF52" s="66">
        <f t="shared" si="50"/>
        <v>2</v>
      </c>
      <c r="AG52" s="82">
        <f t="shared" si="19"/>
        <v>1</v>
      </c>
      <c r="AH52" s="162" t="s">
        <v>333</v>
      </c>
    </row>
    <row r="53" spans="1:34" ht="52.5" customHeight="1" x14ac:dyDescent="0.2">
      <c r="A53" s="111">
        <f t="shared" si="20"/>
        <v>37</v>
      </c>
      <c r="B53" s="111" t="s">
        <v>274</v>
      </c>
      <c r="C53" s="68" t="s">
        <v>205</v>
      </c>
      <c r="D53" s="80" t="s">
        <v>149</v>
      </c>
      <c r="E53" s="95" t="s">
        <v>185</v>
      </c>
      <c r="F53" s="69" t="s">
        <v>178</v>
      </c>
      <c r="G53" s="74">
        <v>1</v>
      </c>
      <c r="H53" s="69"/>
      <c r="I53" s="69"/>
      <c r="J53" s="69"/>
      <c r="K53" s="69"/>
      <c r="L53" s="69"/>
      <c r="M53" s="74">
        <v>1</v>
      </c>
      <c r="N53" s="69"/>
      <c r="O53" s="69"/>
      <c r="P53" s="69"/>
      <c r="Q53" s="70"/>
      <c r="R53" s="70"/>
      <c r="S53" s="76">
        <f t="shared" si="17"/>
        <v>2</v>
      </c>
      <c r="T53" s="74">
        <v>1</v>
      </c>
      <c r="U53" s="74"/>
      <c r="V53" s="70"/>
      <c r="W53" s="70"/>
      <c r="X53" s="70"/>
      <c r="Y53" s="70"/>
      <c r="Z53" s="74">
        <v>1</v>
      </c>
      <c r="AA53" s="70"/>
      <c r="AB53" s="70"/>
      <c r="AC53" s="70"/>
      <c r="AD53" s="70"/>
      <c r="AE53" s="70"/>
      <c r="AF53" s="66">
        <f t="shared" si="50"/>
        <v>2</v>
      </c>
      <c r="AG53" s="82">
        <f t="shared" si="19"/>
        <v>1</v>
      </c>
      <c r="AH53" s="148" t="s">
        <v>411</v>
      </c>
    </row>
    <row r="54" spans="1:34" ht="48.75" customHeight="1" x14ac:dyDescent="0.2">
      <c r="A54" s="111">
        <f t="shared" si="20"/>
        <v>38</v>
      </c>
      <c r="B54" s="111" t="s">
        <v>274</v>
      </c>
      <c r="C54" s="68" t="s">
        <v>205</v>
      </c>
      <c r="D54" s="80" t="s">
        <v>150</v>
      </c>
      <c r="E54" s="95" t="s">
        <v>186</v>
      </c>
      <c r="F54" s="69" t="s">
        <v>178</v>
      </c>
      <c r="G54" s="74">
        <v>1</v>
      </c>
      <c r="H54" s="69"/>
      <c r="I54" s="69"/>
      <c r="J54" s="69"/>
      <c r="K54" s="69"/>
      <c r="L54" s="69"/>
      <c r="M54" s="74">
        <v>1</v>
      </c>
      <c r="N54" s="69"/>
      <c r="O54" s="69"/>
      <c r="P54" s="69"/>
      <c r="Q54" s="70"/>
      <c r="R54" s="70"/>
      <c r="S54" s="76">
        <f t="shared" si="17"/>
        <v>2</v>
      </c>
      <c r="T54" s="74">
        <v>1</v>
      </c>
      <c r="U54" s="74"/>
      <c r="V54" s="70"/>
      <c r="W54" s="70"/>
      <c r="X54" s="70"/>
      <c r="Y54" s="70"/>
      <c r="Z54" s="74">
        <v>1</v>
      </c>
      <c r="AA54" s="70"/>
      <c r="AB54" s="70"/>
      <c r="AC54" s="70"/>
      <c r="AD54" s="70"/>
      <c r="AE54" s="70"/>
      <c r="AF54" s="66">
        <f t="shared" si="50"/>
        <v>2</v>
      </c>
      <c r="AG54" s="82">
        <f t="shared" si="19"/>
        <v>1</v>
      </c>
      <c r="AH54" s="148" t="s">
        <v>412</v>
      </c>
    </row>
    <row r="55" spans="1:34" ht="48.75" customHeight="1" x14ac:dyDescent="0.2">
      <c r="A55" s="111">
        <f t="shared" si="20"/>
        <v>39</v>
      </c>
      <c r="B55" s="111" t="s">
        <v>274</v>
      </c>
      <c r="C55" s="68" t="s">
        <v>205</v>
      </c>
      <c r="D55" s="80" t="s">
        <v>248</v>
      </c>
      <c r="E55" s="95" t="s">
        <v>263</v>
      </c>
      <c r="F55" s="69" t="s">
        <v>178</v>
      </c>
      <c r="G55" s="74">
        <v>1</v>
      </c>
      <c r="H55" s="69"/>
      <c r="I55" s="69"/>
      <c r="J55" s="69"/>
      <c r="K55" s="69"/>
      <c r="L55" s="69"/>
      <c r="M55" s="74">
        <v>1</v>
      </c>
      <c r="N55" s="69"/>
      <c r="O55" s="69"/>
      <c r="P55" s="69"/>
      <c r="Q55" s="70"/>
      <c r="R55" s="70"/>
      <c r="S55" s="76">
        <f t="shared" si="17"/>
        <v>2</v>
      </c>
      <c r="T55" s="74">
        <v>1</v>
      </c>
      <c r="U55" s="74"/>
      <c r="V55" s="70"/>
      <c r="W55" s="70"/>
      <c r="X55" s="70"/>
      <c r="Y55" s="70"/>
      <c r="Z55" s="74">
        <v>1</v>
      </c>
      <c r="AA55" s="70"/>
      <c r="AB55" s="70"/>
      <c r="AC55" s="70"/>
      <c r="AD55" s="70"/>
      <c r="AE55" s="70"/>
      <c r="AF55" s="66">
        <f t="shared" si="50"/>
        <v>2</v>
      </c>
      <c r="AG55" s="82">
        <f t="shared" si="19"/>
        <v>1</v>
      </c>
      <c r="AH55" s="148" t="s">
        <v>413</v>
      </c>
    </row>
    <row r="56" spans="1:34" ht="48.75" customHeight="1" x14ac:dyDescent="0.2">
      <c r="A56" s="111">
        <f t="shared" si="20"/>
        <v>40</v>
      </c>
      <c r="B56" s="111" t="s">
        <v>274</v>
      </c>
      <c r="C56" s="68" t="s">
        <v>205</v>
      </c>
      <c r="D56" s="80" t="s">
        <v>152</v>
      </c>
      <c r="E56" s="95" t="s">
        <v>186</v>
      </c>
      <c r="F56" s="69" t="s">
        <v>178</v>
      </c>
      <c r="G56" s="74">
        <v>1</v>
      </c>
      <c r="H56" s="69"/>
      <c r="I56" s="69"/>
      <c r="J56" s="69"/>
      <c r="K56" s="69"/>
      <c r="L56" s="69"/>
      <c r="M56" s="74">
        <v>1</v>
      </c>
      <c r="N56" s="69"/>
      <c r="O56" s="69"/>
      <c r="P56" s="69"/>
      <c r="Q56" s="70"/>
      <c r="R56" s="70"/>
      <c r="S56" s="76">
        <f t="shared" si="17"/>
        <v>2</v>
      </c>
      <c r="T56" s="74">
        <v>1</v>
      </c>
      <c r="U56" s="74"/>
      <c r="V56" s="70"/>
      <c r="W56" s="70"/>
      <c r="X56" s="70"/>
      <c r="Y56" s="70"/>
      <c r="Z56" s="74">
        <v>1</v>
      </c>
      <c r="AA56" s="70"/>
      <c r="AB56" s="70"/>
      <c r="AC56" s="70"/>
      <c r="AD56" s="70"/>
      <c r="AE56" s="70"/>
      <c r="AF56" s="66">
        <f t="shared" si="50"/>
        <v>2</v>
      </c>
      <c r="AG56" s="82">
        <f t="shared" si="19"/>
        <v>1</v>
      </c>
      <c r="AH56" s="148" t="s">
        <v>249</v>
      </c>
    </row>
    <row r="57" spans="1:34" ht="54.75" customHeight="1" x14ac:dyDescent="0.2">
      <c r="A57" s="111">
        <f t="shared" si="20"/>
        <v>41</v>
      </c>
      <c r="B57" s="111" t="s">
        <v>274</v>
      </c>
      <c r="C57" s="68" t="s">
        <v>205</v>
      </c>
      <c r="D57" s="80" t="s">
        <v>153</v>
      </c>
      <c r="E57" s="95" t="s">
        <v>187</v>
      </c>
      <c r="F57" s="69" t="s">
        <v>178</v>
      </c>
      <c r="G57" s="74">
        <v>1</v>
      </c>
      <c r="H57" s="69"/>
      <c r="I57" s="69"/>
      <c r="J57" s="69"/>
      <c r="K57" s="69"/>
      <c r="L57" s="69"/>
      <c r="M57" s="74">
        <v>1</v>
      </c>
      <c r="N57" s="69"/>
      <c r="O57" s="69"/>
      <c r="P57" s="69"/>
      <c r="Q57" s="70"/>
      <c r="R57" s="70"/>
      <c r="S57" s="76">
        <f t="shared" si="17"/>
        <v>2</v>
      </c>
      <c r="T57" s="74">
        <v>1</v>
      </c>
      <c r="U57" s="74"/>
      <c r="V57" s="70"/>
      <c r="W57" s="70"/>
      <c r="X57" s="70"/>
      <c r="Y57" s="70"/>
      <c r="Z57" s="74">
        <v>1</v>
      </c>
      <c r="AA57" s="70"/>
      <c r="AB57" s="70"/>
      <c r="AC57" s="70"/>
      <c r="AD57" s="70"/>
      <c r="AE57" s="70"/>
      <c r="AF57" s="66">
        <f t="shared" si="50"/>
        <v>2</v>
      </c>
      <c r="AG57" s="82">
        <f t="shared" si="19"/>
        <v>1</v>
      </c>
      <c r="AH57" s="148" t="s">
        <v>414</v>
      </c>
    </row>
    <row r="58" spans="1:34" ht="57.75" customHeight="1" x14ac:dyDescent="0.2">
      <c r="A58" s="111">
        <f t="shared" si="20"/>
        <v>42</v>
      </c>
      <c r="B58" s="111" t="s">
        <v>274</v>
      </c>
      <c r="C58" s="68" t="s">
        <v>205</v>
      </c>
      <c r="D58" s="80" t="s">
        <v>154</v>
      </c>
      <c r="E58" s="95" t="s">
        <v>188</v>
      </c>
      <c r="F58" s="69" t="s">
        <v>178</v>
      </c>
      <c r="G58" s="74">
        <v>1</v>
      </c>
      <c r="H58" s="69"/>
      <c r="I58" s="69"/>
      <c r="J58" s="69"/>
      <c r="K58" s="69"/>
      <c r="L58" s="69"/>
      <c r="M58" s="74">
        <v>1</v>
      </c>
      <c r="N58" s="69"/>
      <c r="O58" s="69"/>
      <c r="P58" s="69"/>
      <c r="Q58" s="70"/>
      <c r="R58" s="70"/>
      <c r="S58" s="76">
        <f t="shared" si="17"/>
        <v>2</v>
      </c>
      <c r="T58" s="74">
        <v>1</v>
      </c>
      <c r="U58" s="74"/>
      <c r="V58" s="70"/>
      <c r="W58" s="70"/>
      <c r="X58" s="70"/>
      <c r="Y58" s="70"/>
      <c r="Z58" s="74">
        <v>1</v>
      </c>
      <c r="AA58" s="70"/>
      <c r="AB58" s="70"/>
      <c r="AC58" s="70"/>
      <c r="AD58" s="70"/>
      <c r="AE58" s="70"/>
      <c r="AF58" s="66">
        <f t="shared" si="50"/>
        <v>2</v>
      </c>
      <c r="AG58" s="82">
        <f t="shared" si="19"/>
        <v>1</v>
      </c>
      <c r="AH58" s="163" t="s">
        <v>334</v>
      </c>
    </row>
    <row r="59" spans="1:34" ht="67.5" customHeight="1" x14ac:dyDescent="0.2">
      <c r="A59" s="111">
        <f t="shared" si="20"/>
        <v>43</v>
      </c>
      <c r="B59" s="111" t="s">
        <v>274</v>
      </c>
      <c r="C59" s="68" t="s">
        <v>205</v>
      </c>
      <c r="D59" s="80" t="s">
        <v>155</v>
      </c>
      <c r="E59" s="95" t="s">
        <v>188</v>
      </c>
      <c r="F59" s="69" t="s">
        <v>178</v>
      </c>
      <c r="G59" s="74">
        <v>1</v>
      </c>
      <c r="H59" s="69"/>
      <c r="I59" s="69"/>
      <c r="J59" s="69"/>
      <c r="K59" s="69"/>
      <c r="L59" s="69"/>
      <c r="M59" s="74">
        <v>1</v>
      </c>
      <c r="N59" s="69"/>
      <c r="O59" s="69"/>
      <c r="P59" s="69"/>
      <c r="Q59" s="70"/>
      <c r="R59" s="70"/>
      <c r="S59" s="76">
        <f t="shared" si="17"/>
        <v>2</v>
      </c>
      <c r="T59" s="74">
        <v>1</v>
      </c>
      <c r="U59" s="74"/>
      <c r="V59" s="70"/>
      <c r="W59" s="70"/>
      <c r="X59" s="70"/>
      <c r="Y59" s="70"/>
      <c r="Z59" s="74">
        <v>1</v>
      </c>
      <c r="AA59" s="70"/>
      <c r="AB59" s="70"/>
      <c r="AC59" s="70"/>
      <c r="AD59" s="70"/>
      <c r="AE59" s="70"/>
      <c r="AF59" s="66">
        <f t="shared" si="50"/>
        <v>2</v>
      </c>
      <c r="AG59" s="82">
        <f t="shared" si="19"/>
        <v>1</v>
      </c>
      <c r="AH59" s="163" t="s">
        <v>415</v>
      </c>
    </row>
    <row r="60" spans="1:34" ht="48.75" customHeight="1" x14ac:dyDescent="0.2">
      <c r="A60" s="111">
        <f t="shared" si="20"/>
        <v>44</v>
      </c>
      <c r="B60" s="111" t="s">
        <v>274</v>
      </c>
      <c r="C60" s="68" t="s">
        <v>205</v>
      </c>
      <c r="D60" s="80" t="s">
        <v>156</v>
      </c>
      <c r="E60" s="95" t="s">
        <v>271</v>
      </c>
      <c r="F60" s="69" t="s">
        <v>178</v>
      </c>
      <c r="G60" s="74">
        <v>1</v>
      </c>
      <c r="H60" s="69"/>
      <c r="I60" s="69"/>
      <c r="J60" s="69"/>
      <c r="K60" s="69"/>
      <c r="L60" s="69"/>
      <c r="M60" s="74">
        <v>1</v>
      </c>
      <c r="N60" s="69"/>
      <c r="O60" s="69"/>
      <c r="P60" s="69"/>
      <c r="Q60" s="70"/>
      <c r="R60" s="70"/>
      <c r="S60" s="76">
        <f t="shared" si="17"/>
        <v>2</v>
      </c>
      <c r="T60" s="74">
        <v>1</v>
      </c>
      <c r="U60" s="74"/>
      <c r="V60" s="70"/>
      <c r="W60" s="70"/>
      <c r="X60" s="70"/>
      <c r="Y60" s="70"/>
      <c r="Z60" s="74">
        <v>1</v>
      </c>
      <c r="AA60" s="70"/>
      <c r="AB60" s="70"/>
      <c r="AC60" s="70"/>
      <c r="AD60" s="70"/>
      <c r="AE60" s="70"/>
      <c r="AF60" s="66">
        <f t="shared" si="50"/>
        <v>2</v>
      </c>
      <c r="AG60" s="82">
        <f t="shared" si="19"/>
        <v>1</v>
      </c>
      <c r="AH60" s="148" t="s">
        <v>249</v>
      </c>
    </row>
    <row r="61" spans="1:34" ht="48.75" customHeight="1" x14ac:dyDescent="0.2">
      <c r="A61" s="111">
        <f t="shared" si="20"/>
        <v>45</v>
      </c>
      <c r="B61" s="111" t="s">
        <v>274</v>
      </c>
      <c r="C61" s="68" t="s">
        <v>205</v>
      </c>
      <c r="D61" s="80" t="s">
        <v>157</v>
      </c>
      <c r="E61" s="95" t="s">
        <v>185</v>
      </c>
      <c r="F61" s="69" t="s">
        <v>178</v>
      </c>
      <c r="G61" s="74">
        <v>1</v>
      </c>
      <c r="H61" s="69"/>
      <c r="I61" s="69"/>
      <c r="J61" s="69"/>
      <c r="K61" s="69"/>
      <c r="L61" s="69"/>
      <c r="M61" s="74">
        <v>1</v>
      </c>
      <c r="N61" s="69"/>
      <c r="O61" s="69"/>
      <c r="P61" s="69"/>
      <c r="Q61" s="70"/>
      <c r="R61" s="70"/>
      <c r="S61" s="76">
        <f t="shared" si="17"/>
        <v>2</v>
      </c>
      <c r="T61" s="74">
        <v>1</v>
      </c>
      <c r="U61" s="74"/>
      <c r="V61" s="70"/>
      <c r="W61" s="70"/>
      <c r="X61" s="70"/>
      <c r="Y61" s="70"/>
      <c r="Z61" s="74">
        <v>1</v>
      </c>
      <c r="AA61" s="70"/>
      <c r="AB61" s="70"/>
      <c r="AC61" s="70"/>
      <c r="AD61" s="70"/>
      <c r="AE61" s="70"/>
      <c r="AF61" s="66">
        <f t="shared" si="50"/>
        <v>2</v>
      </c>
      <c r="AG61" s="82">
        <f t="shared" si="19"/>
        <v>1</v>
      </c>
      <c r="AH61" s="148" t="s">
        <v>249</v>
      </c>
    </row>
    <row r="62" spans="1:34" ht="48.75" customHeight="1" x14ac:dyDescent="0.2">
      <c r="A62" s="111">
        <f t="shared" si="20"/>
        <v>46</v>
      </c>
      <c r="B62" s="111" t="s">
        <v>274</v>
      </c>
      <c r="C62" s="68" t="s">
        <v>205</v>
      </c>
      <c r="D62" s="80" t="s">
        <v>158</v>
      </c>
      <c r="E62" s="95" t="s">
        <v>187</v>
      </c>
      <c r="F62" s="69" t="s">
        <v>178</v>
      </c>
      <c r="G62" s="74">
        <v>1</v>
      </c>
      <c r="H62" s="69"/>
      <c r="I62" s="69"/>
      <c r="J62" s="69"/>
      <c r="K62" s="69"/>
      <c r="L62" s="69"/>
      <c r="M62" s="74">
        <v>1</v>
      </c>
      <c r="N62" s="69"/>
      <c r="O62" s="69"/>
      <c r="P62" s="69"/>
      <c r="Q62" s="70"/>
      <c r="R62" s="70"/>
      <c r="S62" s="76">
        <f t="shared" si="17"/>
        <v>2</v>
      </c>
      <c r="T62" s="74">
        <v>1</v>
      </c>
      <c r="U62" s="74"/>
      <c r="V62" s="70"/>
      <c r="W62" s="70"/>
      <c r="X62" s="70"/>
      <c r="Y62" s="70"/>
      <c r="Z62" s="74">
        <v>1</v>
      </c>
      <c r="AA62" s="70"/>
      <c r="AB62" s="70"/>
      <c r="AC62" s="70"/>
      <c r="AD62" s="70"/>
      <c r="AE62" s="70"/>
      <c r="AF62" s="66">
        <f t="shared" si="50"/>
        <v>2</v>
      </c>
      <c r="AG62" s="82">
        <f t="shared" si="19"/>
        <v>1</v>
      </c>
      <c r="AH62" s="148" t="s">
        <v>250</v>
      </c>
    </row>
    <row r="63" spans="1:34" ht="48.75" hidden="1" customHeight="1" x14ac:dyDescent="0.2">
      <c r="A63" s="116"/>
      <c r="B63" s="117"/>
      <c r="C63" s="128"/>
      <c r="D63" s="125"/>
      <c r="E63" s="118"/>
      <c r="F63" s="126"/>
      <c r="G63" s="65">
        <f>SUM(G49:G62)</f>
        <v>14</v>
      </c>
      <c r="H63" s="65">
        <f t="shared" ref="H63:R63" si="51">SUM(H49:H62)</f>
        <v>0</v>
      </c>
      <c r="I63" s="65">
        <f t="shared" si="51"/>
        <v>0</v>
      </c>
      <c r="J63" s="65">
        <f t="shared" si="51"/>
        <v>0</v>
      </c>
      <c r="K63" s="65">
        <f t="shared" si="51"/>
        <v>0</v>
      </c>
      <c r="L63" s="65">
        <f t="shared" si="51"/>
        <v>0</v>
      </c>
      <c r="M63" s="134">
        <f t="shared" si="51"/>
        <v>14</v>
      </c>
      <c r="N63" s="134">
        <f t="shared" si="51"/>
        <v>0</v>
      </c>
      <c r="O63" s="134">
        <f t="shared" si="51"/>
        <v>0</v>
      </c>
      <c r="P63" s="134">
        <f t="shared" si="51"/>
        <v>0</v>
      </c>
      <c r="Q63" s="134">
        <f t="shared" si="51"/>
        <v>0</v>
      </c>
      <c r="R63" s="134">
        <f t="shared" si="51"/>
        <v>0</v>
      </c>
      <c r="S63" s="65">
        <f>SUM(S49:S62)</f>
        <v>28</v>
      </c>
      <c r="T63" s="65">
        <f>SUM(T49:T62)</f>
        <v>14</v>
      </c>
      <c r="U63" s="65">
        <f t="shared" ref="U63" si="52">SUM(U49:U62)</f>
        <v>0</v>
      </c>
      <c r="V63" s="65">
        <f t="shared" ref="V63" si="53">SUM(V49:V62)</f>
        <v>0</v>
      </c>
      <c r="W63" s="65">
        <f t="shared" ref="W63" si="54">SUM(W49:W62)</f>
        <v>0</v>
      </c>
      <c r="X63" s="65">
        <f t="shared" ref="X63" si="55">SUM(X49:X62)</f>
        <v>0</v>
      </c>
      <c r="Y63" s="65">
        <f t="shared" ref="Y63" si="56">SUM(Y49:Y62)</f>
        <v>0</v>
      </c>
      <c r="Z63" s="65">
        <f t="shared" ref="Z63" si="57">SUM(Z49:Z62)</f>
        <v>14</v>
      </c>
      <c r="AA63" s="65">
        <f t="shared" ref="AA63" si="58">SUM(AA49:AA62)</f>
        <v>0</v>
      </c>
      <c r="AB63" s="65">
        <f t="shared" ref="AB63" si="59">SUM(AB49:AB62)</f>
        <v>0</v>
      </c>
      <c r="AC63" s="65">
        <f t="shared" ref="AC63" si="60">SUM(AC49:AC62)</f>
        <v>0</v>
      </c>
      <c r="AD63" s="65">
        <f t="shared" ref="AD63" si="61">SUM(AD49:AD62)</f>
        <v>0</v>
      </c>
      <c r="AE63" s="65">
        <f t="shared" ref="AE63" si="62">SUM(AE49:AE62)</f>
        <v>0</v>
      </c>
      <c r="AF63" s="65">
        <f>SUM(AF49:AF62)</f>
        <v>28</v>
      </c>
      <c r="AG63" s="119">
        <f>+AF63/S63</f>
        <v>1</v>
      </c>
      <c r="AH63" s="164"/>
    </row>
    <row r="64" spans="1:34" ht="48.75" hidden="1" customHeight="1" x14ac:dyDescent="0.2">
      <c r="A64" s="116"/>
      <c r="B64" s="117"/>
      <c r="C64" s="128"/>
      <c r="D64" s="125"/>
      <c r="E64" s="118"/>
      <c r="F64" s="126"/>
      <c r="G64" s="171">
        <f>+G63+H63+I63</f>
        <v>14</v>
      </c>
      <c r="H64" s="171"/>
      <c r="I64" s="171"/>
      <c r="J64" s="171">
        <f t="shared" ref="J64" si="63">+J63+K63+L63</f>
        <v>0</v>
      </c>
      <c r="K64" s="171"/>
      <c r="L64" s="171"/>
      <c r="M64" s="171">
        <f t="shared" ref="M64" si="64">+M63+N63+O63</f>
        <v>14</v>
      </c>
      <c r="N64" s="171"/>
      <c r="O64" s="171"/>
      <c r="P64" s="171">
        <f t="shared" ref="P64" si="65">+P63+Q63+R63</f>
        <v>0</v>
      </c>
      <c r="Q64" s="171"/>
      <c r="R64" s="171"/>
      <c r="S64" s="65">
        <f>+G64+J64+M64+P64</f>
        <v>28</v>
      </c>
      <c r="T64" s="171">
        <f>+T63+U63+V63</f>
        <v>14</v>
      </c>
      <c r="U64" s="171"/>
      <c r="V64" s="171"/>
      <c r="W64" s="171">
        <f t="shared" ref="W64" si="66">+W63+X63+Y63</f>
        <v>0</v>
      </c>
      <c r="X64" s="171"/>
      <c r="Y64" s="171"/>
      <c r="Z64" s="171">
        <f t="shared" ref="Z64" si="67">+Z63+AA63+AB63</f>
        <v>14</v>
      </c>
      <c r="AA64" s="171"/>
      <c r="AB64" s="171"/>
      <c r="AC64" s="171">
        <f t="shared" ref="AC64" si="68">+AC63+AD63+AE63</f>
        <v>0</v>
      </c>
      <c r="AD64" s="171"/>
      <c r="AE64" s="171"/>
      <c r="AF64" s="65">
        <f>+T64+W64+Z64+AC64</f>
        <v>28</v>
      </c>
      <c r="AG64" s="119">
        <f>+AF64/S64</f>
        <v>1</v>
      </c>
      <c r="AH64" s="164"/>
    </row>
    <row r="65" spans="1:36" ht="5.25" customHeight="1" x14ac:dyDescent="0.2">
      <c r="A65" s="116"/>
      <c r="B65" s="117"/>
      <c r="C65" s="128"/>
      <c r="D65" s="125"/>
      <c r="E65" s="118"/>
      <c r="F65" s="126"/>
      <c r="G65" s="170">
        <f>+G64/S64</f>
        <v>0.5</v>
      </c>
      <c r="H65" s="170"/>
      <c r="I65" s="170"/>
      <c r="J65" s="170">
        <f>+J64/S64</f>
        <v>0</v>
      </c>
      <c r="K65" s="170"/>
      <c r="L65" s="170"/>
      <c r="M65" s="170">
        <f>+M64/S64</f>
        <v>0.5</v>
      </c>
      <c r="N65" s="170"/>
      <c r="O65" s="170"/>
      <c r="P65" s="170">
        <f>+P64/S64</f>
        <v>0</v>
      </c>
      <c r="Q65" s="170"/>
      <c r="R65" s="170"/>
      <c r="S65" s="121">
        <f>+G65+J65+M65+P65</f>
        <v>1</v>
      </c>
      <c r="T65" s="170">
        <f>+T64/G64</f>
        <v>1</v>
      </c>
      <c r="U65" s="170"/>
      <c r="V65" s="170"/>
      <c r="W65" s="170"/>
      <c r="X65" s="170"/>
      <c r="Y65" s="170"/>
      <c r="Z65" s="170">
        <f t="shared" ref="Z65" si="69">+Z64/M64</f>
        <v>1</v>
      </c>
      <c r="AA65" s="170"/>
      <c r="AB65" s="170"/>
      <c r="AC65" s="170"/>
      <c r="AD65" s="170"/>
      <c r="AE65" s="170"/>
      <c r="AF65" s="121"/>
      <c r="AG65" s="119"/>
      <c r="AH65" s="164"/>
    </row>
    <row r="66" spans="1:36" ht="48.75" customHeight="1" x14ac:dyDescent="0.2">
      <c r="A66" s="173" t="s">
        <v>160</v>
      </c>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5"/>
    </row>
    <row r="67" spans="1:36" ht="81" customHeight="1" x14ac:dyDescent="0.2">
      <c r="A67" s="111">
        <f>+A62+1</f>
        <v>47</v>
      </c>
      <c r="B67" s="111" t="s">
        <v>274</v>
      </c>
      <c r="C67" s="68" t="s">
        <v>206</v>
      </c>
      <c r="D67" s="80" t="s">
        <v>161</v>
      </c>
      <c r="E67" s="69" t="s">
        <v>271</v>
      </c>
      <c r="F67" s="69" t="s">
        <v>178</v>
      </c>
      <c r="G67" s="74"/>
      <c r="H67" s="74">
        <v>1</v>
      </c>
      <c r="I67" s="74"/>
      <c r="J67" s="74"/>
      <c r="K67" s="74"/>
      <c r="L67" s="74"/>
      <c r="M67" s="74">
        <v>1</v>
      </c>
      <c r="N67" s="74"/>
      <c r="O67" s="74"/>
      <c r="P67" s="74"/>
      <c r="Q67" s="104"/>
      <c r="R67" s="104"/>
      <c r="S67" s="76">
        <f t="shared" ref="S67:S98" si="70">IFERROR(SUM(G67:R67),"")</f>
        <v>2</v>
      </c>
      <c r="T67" s="70"/>
      <c r="U67" s="74">
        <v>1</v>
      </c>
      <c r="V67" s="70"/>
      <c r="W67" s="70"/>
      <c r="X67" s="70"/>
      <c r="Y67" s="70"/>
      <c r="Z67" s="74">
        <v>1</v>
      </c>
      <c r="AA67" s="70"/>
      <c r="AB67" s="70"/>
      <c r="AC67" s="70"/>
      <c r="AD67" s="70"/>
      <c r="AE67" s="70"/>
      <c r="AF67" s="66">
        <f t="shared" ref="AF67:AF80" si="71">IFERROR(SUM(T67:AE67),"")</f>
        <v>2</v>
      </c>
      <c r="AG67" s="82">
        <f t="shared" si="19"/>
        <v>1</v>
      </c>
      <c r="AH67" s="148" t="s">
        <v>335</v>
      </c>
    </row>
    <row r="68" spans="1:36" ht="48.75" customHeight="1" x14ac:dyDescent="0.2">
      <c r="A68" s="111">
        <f>+A67+1</f>
        <v>48</v>
      </c>
      <c r="B68" s="111" t="s">
        <v>274</v>
      </c>
      <c r="C68" s="68" t="s">
        <v>206</v>
      </c>
      <c r="D68" s="80" t="s">
        <v>146</v>
      </c>
      <c r="E68" s="95" t="s">
        <v>184</v>
      </c>
      <c r="F68" s="69" t="s">
        <v>178</v>
      </c>
      <c r="G68" s="74"/>
      <c r="H68" s="74">
        <v>1</v>
      </c>
      <c r="I68" s="74"/>
      <c r="J68" s="74"/>
      <c r="K68" s="74"/>
      <c r="L68" s="74"/>
      <c r="M68" s="74">
        <v>1</v>
      </c>
      <c r="N68" s="74"/>
      <c r="O68" s="74"/>
      <c r="P68" s="74"/>
      <c r="Q68" s="104"/>
      <c r="R68" s="104"/>
      <c r="S68" s="76">
        <f t="shared" si="70"/>
        <v>2</v>
      </c>
      <c r="T68" s="70"/>
      <c r="U68" s="74">
        <v>1</v>
      </c>
      <c r="V68" s="70"/>
      <c r="W68" s="70"/>
      <c r="X68" s="70"/>
      <c r="Y68" s="70"/>
      <c r="Z68" s="74">
        <v>1</v>
      </c>
      <c r="AA68" s="70"/>
      <c r="AB68" s="70"/>
      <c r="AC68" s="70"/>
      <c r="AD68" s="70"/>
      <c r="AE68" s="70"/>
      <c r="AF68" s="66">
        <f t="shared" si="71"/>
        <v>2</v>
      </c>
      <c r="AG68" s="82">
        <f t="shared" si="19"/>
        <v>1</v>
      </c>
      <c r="AH68" s="148" t="s">
        <v>317</v>
      </c>
    </row>
    <row r="69" spans="1:36" ht="48.75" customHeight="1" x14ac:dyDescent="0.2">
      <c r="A69" s="111">
        <f t="shared" ref="A69:A80" si="72">+A68+1</f>
        <v>49</v>
      </c>
      <c r="B69" s="111" t="s">
        <v>274</v>
      </c>
      <c r="C69" s="68" t="s">
        <v>206</v>
      </c>
      <c r="D69" s="80" t="s">
        <v>147</v>
      </c>
      <c r="E69" s="95" t="s">
        <v>271</v>
      </c>
      <c r="F69" s="69" t="s">
        <v>178</v>
      </c>
      <c r="G69" s="74"/>
      <c r="H69" s="74">
        <v>1</v>
      </c>
      <c r="I69" s="74"/>
      <c r="J69" s="74"/>
      <c r="K69" s="74"/>
      <c r="L69" s="74"/>
      <c r="M69" s="74">
        <v>1</v>
      </c>
      <c r="N69" s="74"/>
      <c r="O69" s="74"/>
      <c r="P69" s="74"/>
      <c r="Q69" s="104"/>
      <c r="R69" s="104"/>
      <c r="S69" s="76">
        <f t="shared" si="70"/>
        <v>2</v>
      </c>
      <c r="T69" s="70"/>
      <c r="U69" s="74">
        <v>1</v>
      </c>
      <c r="V69" s="70"/>
      <c r="W69" s="70"/>
      <c r="X69" s="70"/>
      <c r="Y69" s="70"/>
      <c r="Z69" s="74">
        <v>1</v>
      </c>
      <c r="AA69" s="70"/>
      <c r="AB69" s="70"/>
      <c r="AC69" s="70"/>
      <c r="AD69" s="70"/>
      <c r="AE69" s="70"/>
      <c r="AF69" s="66">
        <f t="shared" si="71"/>
        <v>2</v>
      </c>
      <c r="AG69" s="82">
        <f t="shared" si="19"/>
        <v>1</v>
      </c>
      <c r="AH69" s="148" t="s">
        <v>336</v>
      </c>
      <c r="AJ69"/>
    </row>
    <row r="70" spans="1:36" ht="76.5" customHeight="1" x14ac:dyDescent="0.2">
      <c r="A70" s="111">
        <f t="shared" si="72"/>
        <v>50</v>
      </c>
      <c r="B70" s="111" t="s">
        <v>274</v>
      </c>
      <c r="C70" s="68" t="s">
        <v>206</v>
      </c>
      <c r="D70" s="80" t="s">
        <v>148</v>
      </c>
      <c r="E70" s="95" t="s">
        <v>271</v>
      </c>
      <c r="F70" s="69" t="s">
        <v>178</v>
      </c>
      <c r="G70" s="74"/>
      <c r="H70" s="74">
        <v>1</v>
      </c>
      <c r="I70" s="74"/>
      <c r="J70" s="74"/>
      <c r="K70" s="74"/>
      <c r="L70" s="74"/>
      <c r="M70" s="74">
        <v>1</v>
      </c>
      <c r="N70" s="74"/>
      <c r="O70" s="74"/>
      <c r="P70" s="74"/>
      <c r="Q70" s="104"/>
      <c r="R70" s="104"/>
      <c r="S70" s="76">
        <f t="shared" si="70"/>
        <v>2</v>
      </c>
      <c r="T70" s="70"/>
      <c r="U70" s="74">
        <v>1</v>
      </c>
      <c r="V70" s="70"/>
      <c r="W70" s="70"/>
      <c r="X70" s="70"/>
      <c r="Y70" s="70"/>
      <c r="Z70" s="74">
        <v>1</v>
      </c>
      <c r="AA70" s="70"/>
      <c r="AB70" s="70"/>
      <c r="AC70" s="70"/>
      <c r="AD70" s="70"/>
      <c r="AE70" s="70"/>
      <c r="AF70" s="66">
        <f t="shared" si="71"/>
        <v>2</v>
      </c>
      <c r="AG70" s="82">
        <f t="shared" si="19"/>
        <v>1</v>
      </c>
      <c r="AH70" s="148" t="s">
        <v>337</v>
      </c>
      <c r="AJ70"/>
    </row>
    <row r="71" spans="1:36" ht="48.75" customHeight="1" x14ac:dyDescent="0.2">
      <c r="A71" s="111">
        <f t="shared" si="72"/>
        <v>51</v>
      </c>
      <c r="B71" s="111" t="s">
        <v>274</v>
      </c>
      <c r="C71" s="68" t="s">
        <v>206</v>
      </c>
      <c r="D71" s="80" t="s">
        <v>149</v>
      </c>
      <c r="E71" s="95" t="s">
        <v>185</v>
      </c>
      <c r="F71" s="69" t="s">
        <v>178</v>
      </c>
      <c r="G71" s="74"/>
      <c r="H71" s="74">
        <v>1</v>
      </c>
      <c r="I71" s="74"/>
      <c r="J71" s="74"/>
      <c r="K71" s="74"/>
      <c r="L71" s="74"/>
      <c r="M71" s="74">
        <v>1</v>
      </c>
      <c r="N71" s="74"/>
      <c r="O71" s="74"/>
      <c r="P71" s="74"/>
      <c r="Q71" s="104"/>
      <c r="R71" s="104"/>
      <c r="S71" s="76">
        <f t="shared" si="70"/>
        <v>2</v>
      </c>
      <c r="T71" s="70"/>
      <c r="U71" s="74">
        <v>1</v>
      </c>
      <c r="V71" s="70"/>
      <c r="W71" s="70"/>
      <c r="X71" s="70"/>
      <c r="Y71" s="70"/>
      <c r="Z71" s="74">
        <v>1</v>
      </c>
      <c r="AA71" s="70"/>
      <c r="AB71" s="70"/>
      <c r="AC71" s="70"/>
      <c r="AD71" s="70"/>
      <c r="AE71" s="70"/>
      <c r="AF71" s="66">
        <f t="shared" si="71"/>
        <v>2</v>
      </c>
      <c r="AG71" s="82">
        <f t="shared" si="19"/>
        <v>1</v>
      </c>
      <c r="AH71" s="148" t="s">
        <v>338</v>
      </c>
      <c r="AJ71"/>
    </row>
    <row r="72" spans="1:36" ht="48.75" customHeight="1" x14ac:dyDescent="0.2">
      <c r="A72" s="111">
        <f t="shared" si="72"/>
        <v>52</v>
      </c>
      <c r="B72" s="111" t="s">
        <v>274</v>
      </c>
      <c r="C72" s="68" t="s">
        <v>206</v>
      </c>
      <c r="D72" s="80" t="s">
        <v>150</v>
      </c>
      <c r="E72" s="95" t="s">
        <v>186</v>
      </c>
      <c r="F72" s="69" t="s">
        <v>178</v>
      </c>
      <c r="G72" s="74"/>
      <c r="H72" s="74">
        <v>1</v>
      </c>
      <c r="I72" s="74"/>
      <c r="J72" s="74"/>
      <c r="K72" s="74"/>
      <c r="L72" s="74"/>
      <c r="M72" s="74">
        <v>1</v>
      </c>
      <c r="N72" s="74"/>
      <c r="O72" s="74"/>
      <c r="P72" s="74"/>
      <c r="Q72" s="104"/>
      <c r="R72" s="104"/>
      <c r="S72" s="76">
        <f t="shared" si="70"/>
        <v>2</v>
      </c>
      <c r="T72" s="70"/>
      <c r="U72" s="74">
        <v>1</v>
      </c>
      <c r="V72" s="70"/>
      <c r="W72" s="70"/>
      <c r="X72" s="70"/>
      <c r="Y72" s="70"/>
      <c r="Z72" s="74">
        <v>1</v>
      </c>
      <c r="AA72" s="70"/>
      <c r="AB72" s="70"/>
      <c r="AC72" s="70"/>
      <c r="AD72" s="70"/>
      <c r="AE72" s="70"/>
      <c r="AF72" s="66">
        <f t="shared" si="71"/>
        <v>2</v>
      </c>
      <c r="AG72" s="82">
        <f t="shared" si="19"/>
        <v>1</v>
      </c>
      <c r="AH72" s="148" t="s">
        <v>291</v>
      </c>
      <c r="AJ72"/>
    </row>
    <row r="73" spans="1:36" ht="48.75" customHeight="1" x14ac:dyDescent="0.2">
      <c r="A73" s="111">
        <f t="shared" si="72"/>
        <v>53</v>
      </c>
      <c r="B73" s="111" t="s">
        <v>274</v>
      </c>
      <c r="C73" s="68" t="s">
        <v>206</v>
      </c>
      <c r="D73" s="83" t="s">
        <v>151</v>
      </c>
      <c r="E73" s="95" t="s">
        <v>263</v>
      </c>
      <c r="F73" s="69" t="s">
        <v>178</v>
      </c>
      <c r="G73" s="74"/>
      <c r="H73" s="74">
        <v>1</v>
      </c>
      <c r="I73" s="74"/>
      <c r="J73" s="74"/>
      <c r="K73" s="74"/>
      <c r="L73" s="74"/>
      <c r="M73" s="74">
        <v>1</v>
      </c>
      <c r="N73" s="74"/>
      <c r="O73" s="74"/>
      <c r="P73" s="74"/>
      <c r="Q73" s="104"/>
      <c r="R73" s="104"/>
      <c r="S73" s="76">
        <f t="shared" si="70"/>
        <v>2</v>
      </c>
      <c r="T73" s="70"/>
      <c r="U73" s="74">
        <v>1</v>
      </c>
      <c r="V73" s="70"/>
      <c r="W73" s="70"/>
      <c r="X73" s="70"/>
      <c r="Y73" s="70"/>
      <c r="Z73" s="74">
        <v>1</v>
      </c>
      <c r="AA73" s="70"/>
      <c r="AB73" s="70"/>
      <c r="AC73" s="70"/>
      <c r="AD73" s="70"/>
      <c r="AE73" s="70"/>
      <c r="AF73" s="66">
        <f t="shared" si="71"/>
        <v>2</v>
      </c>
      <c r="AG73" s="82">
        <f t="shared" si="19"/>
        <v>1</v>
      </c>
      <c r="AH73" s="148" t="s">
        <v>339</v>
      </c>
      <c r="AJ73"/>
    </row>
    <row r="74" spans="1:36" ht="48.75" customHeight="1" x14ac:dyDescent="0.2">
      <c r="A74" s="111">
        <f t="shared" si="72"/>
        <v>54</v>
      </c>
      <c r="B74" s="111" t="s">
        <v>274</v>
      </c>
      <c r="C74" s="68" t="s">
        <v>206</v>
      </c>
      <c r="D74" s="80" t="s">
        <v>152</v>
      </c>
      <c r="E74" s="95" t="s">
        <v>186</v>
      </c>
      <c r="F74" s="69" t="s">
        <v>178</v>
      </c>
      <c r="G74" s="74"/>
      <c r="H74" s="74">
        <v>1</v>
      </c>
      <c r="I74" s="74"/>
      <c r="J74" s="74"/>
      <c r="K74" s="74"/>
      <c r="L74" s="74"/>
      <c r="M74" s="74">
        <v>1</v>
      </c>
      <c r="N74" s="74"/>
      <c r="O74" s="74"/>
      <c r="P74" s="74"/>
      <c r="Q74" s="104"/>
      <c r="R74" s="104"/>
      <c r="S74" s="76">
        <f t="shared" si="70"/>
        <v>2</v>
      </c>
      <c r="T74" s="70"/>
      <c r="U74" s="74">
        <v>1</v>
      </c>
      <c r="V74" s="70"/>
      <c r="W74" s="70"/>
      <c r="X74" s="70"/>
      <c r="Y74" s="70"/>
      <c r="Z74" s="74">
        <v>1</v>
      </c>
      <c r="AA74" s="70"/>
      <c r="AB74" s="70"/>
      <c r="AC74" s="70"/>
      <c r="AD74" s="70"/>
      <c r="AE74" s="70"/>
      <c r="AF74" s="66">
        <f t="shared" si="71"/>
        <v>2</v>
      </c>
      <c r="AG74" s="82">
        <f t="shared" si="19"/>
        <v>1</v>
      </c>
      <c r="AH74" s="148" t="s">
        <v>340</v>
      </c>
      <c r="AJ74"/>
    </row>
    <row r="75" spans="1:36" ht="62.25" customHeight="1" x14ac:dyDescent="0.2">
      <c r="A75" s="111">
        <f t="shared" si="72"/>
        <v>55</v>
      </c>
      <c r="B75" s="111" t="s">
        <v>274</v>
      </c>
      <c r="C75" s="68" t="s">
        <v>206</v>
      </c>
      <c r="D75" s="80" t="s">
        <v>153</v>
      </c>
      <c r="E75" s="95" t="s">
        <v>187</v>
      </c>
      <c r="F75" s="69" t="s">
        <v>178</v>
      </c>
      <c r="G75" s="74"/>
      <c r="H75" s="74">
        <v>1</v>
      </c>
      <c r="I75" s="74"/>
      <c r="J75" s="74"/>
      <c r="K75" s="74"/>
      <c r="L75" s="74"/>
      <c r="M75" s="74">
        <v>1</v>
      </c>
      <c r="N75" s="74"/>
      <c r="O75" s="74"/>
      <c r="P75" s="74"/>
      <c r="Q75" s="104"/>
      <c r="R75" s="104"/>
      <c r="S75" s="76">
        <f t="shared" si="70"/>
        <v>2</v>
      </c>
      <c r="T75" s="70"/>
      <c r="U75" s="74">
        <v>1</v>
      </c>
      <c r="V75" s="70"/>
      <c r="W75" s="70"/>
      <c r="X75" s="70"/>
      <c r="Y75" s="70"/>
      <c r="Z75" s="74">
        <v>1</v>
      </c>
      <c r="AA75" s="70"/>
      <c r="AB75" s="70"/>
      <c r="AC75" s="70"/>
      <c r="AD75" s="70"/>
      <c r="AE75" s="70"/>
      <c r="AF75" s="66">
        <f t="shared" si="71"/>
        <v>2</v>
      </c>
      <c r="AG75" s="82">
        <f t="shared" si="19"/>
        <v>1</v>
      </c>
      <c r="AH75" s="148" t="s">
        <v>341</v>
      </c>
      <c r="AJ75"/>
    </row>
    <row r="76" spans="1:36" ht="48.75" customHeight="1" x14ac:dyDescent="0.2">
      <c r="A76" s="111">
        <f t="shared" si="72"/>
        <v>56</v>
      </c>
      <c r="B76" s="111" t="s">
        <v>274</v>
      </c>
      <c r="C76" s="68" t="s">
        <v>206</v>
      </c>
      <c r="D76" s="80" t="s">
        <v>154</v>
      </c>
      <c r="E76" s="95" t="s">
        <v>188</v>
      </c>
      <c r="F76" s="69" t="s">
        <v>178</v>
      </c>
      <c r="G76" s="74"/>
      <c r="H76" s="74">
        <v>1</v>
      </c>
      <c r="I76" s="74"/>
      <c r="J76" s="74"/>
      <c r="K76" s="74"/>
      <c r="L76" s="74"/>
      <c r="M76" s="74">
        <v>1</v>
      </c>
      <c r="N76" s="74"/>
      <c r="O76" s="74"/>
      <c r="P76" s="74"/>
      <c r="Q76" s="104"/>
      <c r="R76" s="104"/>
      <c r="S76" s="76">
        <f t="shared" si="70"/>
        <v>2</v>
      </c>
      <c r="T76" s="70"/>
      <c r="U76" s="74">
        <v>1</v>
      </c>
      <c r="V76" s="70"/>
      <c r="W76" s="70"/>
      <c r="X76" s="70"/>
      <c r="Y76" s="70"/>
      <c r="Z76" s="74">
        <v>1</v>
      </c>
      <c r="AA76" s="70"/>
      <c r="AB76" s="70"/>
      <c r="AC76" s="70"/>
      <c r="AD76" s="70"/>
      <c r="AE76" s="70"/>
      <c r="AF76" s="66">
        <f t="shared" si="71"/>
        <v>2</v>
      </c>
      <c r="AG76" s="82">
        <f t="shared" si="19"/>
        <v>1</v>
      </c>
      <c r="AH76" s="148" t="s">
        <v>359</v>
      </c>
    </row>
    <row r="77" spans="1:36" ht="48.75" customHeight="1" x14ac:dyDescent="0.2">
      <c r="A77" s="111">
        <f t="shared" si="72"/>
        <v>57</v>
      </c>
      <c r="B77" s="111" t="s">
        <v>274</v>
      </c>
      <c r="C77" s="68" t="s">
        <v>206</v>
      </c>
      <c r="D77" s="80" t="s">
        <v>155</v>
      </c>
      <c r="E77" s="95" t="s">
        <v>188</v>
      </c>
      <c r="F77" s="69" t="s">
        <v>178</v>
      </c>
      <c r="G77" s="74"/>
      <c r="H77" s="74">
        <v>1</v>
      </c>
      <c r="I77" s="74"/>
      <c r="J77" s="74"/>
      <c r="K77" s="74"/>
      <c r="L77" s="74"/>
      <c r="M77" s="74">
        <v>1</v>
      </c>
      <c r="N77" s="74"/>
      <c r="O77" s="74"/>
      <c r="P77" s="74"/>
      <c r="Q77" s="104"/>
      <c r="R77" s="104"/>
      <c r="S77" s="76">
        <f t="shared" si="70"/>
        <v>2</v>
      </c>
      <c r="T77" s="70"/>
      <c r="U77" s="74">
        <v>1</v>
      </c>
      <c r="V77" s="70"/>
      <c r="W77" s="70"/>
      <c r="X77" s="70"/>
      <c r="Y77" s="70"/>
      <c r="Z77" s="74">
        <v>1</v>
      </c>
      <c r="AA77" s="70"/>
      <c r="AB77" s="70"/>
      <c r="AC77" s="70"/>
      <c r="AD77" s="70"/>
      <c r="AE77" s="70"/>
      <c r="AF77" s="66">
        <f t="shared" si="71"/>
        <v>2</v>
      </c>
      <c r="AG77" s="82">
        <f t="shared" si="19"/>
        <v>1</v>
      </c>
      <c r="AH77" s="148" t="s">
        <v>342</v>
      </c>
    </row>
    <row r="78" spans="1:36" ht="48.75" customHeight="1" x14ac:dyDescent="0.2">
      <c r="A78" s="111">
        <f t="shared" si="72"/>
        <v>58</v>
      </c>
      <c r="B78" s="111" t="s">
        <v>274</v>
      </c>
      <c r="C78" s="68" t="s">
        <v>206</v>
      </c>
      <c r="D78" s="80" t="s">
        <v>256</v>
      </c>
      <c r="E78" s="95" t="s">
        <v>271</v>
      </c>
      <c r="F78" s="69" t="s">
        <v>178</v>
      </c>
      <c r="G78" s="74"/>
      <c r="H78" s="74">
        <v>1</v>
      </c>
      <c r="I78" s="74"/>
      <c r="J78" s="74"/>
      <c r="K78" s="74"/>
      <c r="L78" s="74"/>
      <c r="M78" s="74">
        <v>1</v>
      </c>
      <c r="N78" s="74"/>
      <c r="O78" s="74"/>
      <c r="P78" s="74"/>
      <c r="Q78" s="104"/>
      <c r="R78" s="104"/>
      <c r="S78" s="76">
        <f t="shared" si="70"/>
        <v>2</v>
      </c>
      <c r="T78" s="70"/>
      <c r="U78" s="74">
        <v>1</v>
      </c>
      <c r="V78" s="70"/>
      <c r="W78" s="70"/>
      <c r="X78" s="70"/>
      <c r="Y78" s="70"/>
      <c r="Z78" s="74">
        <v>1</v>
      </c>
      <c r="AA78" s="70"/>
      <c r="AB78" s="70"/>
      <c r="AC78" s="70"/>
      <c r="AD78" s="70"/>
      <c r="AE78" s="70"/>
      <c r="AF78" s="66">
        <f t="shared" si="71"/>
        <v>2</v>
      </c>
      <c r="AG78" s="82">
        <f t="shared" si="19"/>
        <v>1</v>
      </c>
      <c r="AH78" s="148" t="s">
        <v>343</v>
      </c>
    </row>
    <row r="79" spans="1:36" ht="48.75" customHeight="1" x14ac:dyDescent="0.2">
      <c r="A79" s="111">
        <f t="shared" si="72"/>
        <v>59</v>
      </c>
      <c r="B79" s="111" t="s">
        <v>274</v>
      </c>
      <c r="C79" s="68" t="s">
        <v>206</v>
      </c>
      <c r="D79" s="80" t="s">
        <v>157</v>
      </c>
      <c r="E79" s="95" t="s">
        <v>185</v>
      </c>
      <c r="F79" s="69" t="s">
        <v>178</v>
      </c>
      <c r="G79" s="74"/>
      <c r="H79" s="74">
        <v>1</v>
      </c>
      <c r="I79" s="74"/>
      <c r="J79" s="74"/>
      <c r="K79" s="74"/>
      <c r="L79" s="74"/>
      <c r="M79" s="74">
        <v>1</v>
      </c>
      <c r="N79" s="74"/>
      <c r="O79" s="74"/>
      <c r="P79" s="74"/>
      <c r="Q79" s="104"/>
      <c r="R79" s="104"/>
      <c r="S79" s="76">
        <f t="shared" si="70"/>
        <v>2</v>
      </c>
      <c r="T79" s="70"/>
      <c r="U79" s="74">
        <v>1</v>
      </c>
      <c r="V79" s="70"/>
      <c r="W79" s="70"/>
      <c r="X79" s="74"/>
      <c r="Y79" s="70"/>
      <c r="Z79" s="74">
        <v>1</v>
      </c>
      <c r="AA79" s="70"/>
      <c r="AB79" s="70"/>
      <c r="AC79" s="70"/>
      <c r="AD79" s="70"/>
      <c r="AE79" s="70"/>
      <c r="AF79" s="66">
        <f t="shared" si="71"/>
        <v>2</v>
      </c>
      <c r="AG79" s="82">
        <f t="shared" si="19"/>
        <v>1</v>
      </c>
      <c r="AH79" s="149" t="s">
        <v>344</v>
      </c>
    </row>
    <row r="80" spans="1:36" ht="48.75" customHeight="1" x14ac:dyDescent="0.2">
      <c r="A80" s="111">
        <f t="shared" si="72"/>
        <v>60</v>
      </c>
      <c r="B80" s="111" t="s">
        <v>274</v>
      </c>
      <c r="C80" s="68" t="s">
        <v>206</v>
      </c>
      <c r="D80" s="80" t="s">
        <v>158</v>
      </c>
      <c r="E80" s="95" t="s">
        <v>187</v>
      </c>
      <c r="F80" s="69" t="s">
        <v>178</v>
      </c>
      <c r="G80" s="74"/>
      <c r="H80" s="74">
        <v>1</v>
      </c>
      <c r="I80" s="74"/>
      <c r="J80" s="74"/>
      <c r="K80" s="74"/>
      <c r="L80" s="74"/>
      <c r="M80" s="74">
        <v>1</v>
      </c>
      <c r="N80" s="74"/>
      <c r="O80" s="74"/>
      <c r="P80" s="74"/>
      <c r="Q80" s="104"/>
      <c r="R80" s="104"/>
      <c r="S80" s="76">
        <f t="shared" si="70"/>
        <v>2</v>
      </c>
      <c r="T80" s="70"/>
      <c r="U80" s="74">
        <v>1</v>
      </c>
      <c r="V80" s="70"/>
      <c r="W80" s="70"/>
      <c r="X80" s="70"/>
      <c r="Y80" s="70"/>
      <c r="Z80" s="74">
        <v>1</v>
      </c>
      <c r="AA80" s="70"/>
      <c r="AB80" s="70"/>
      <c r="AC80" s="70"/>
      <c r="AD80" s="70"/>
      <c r="AE80" s="70"/>
      <c r="AF80" s="66">
        <f t="shared" si="71"/>
        <v>2</v>
      </c>
      <c r="AG80" s="82">
        <f t="shared" si="19"/>
        <v>1</v>
      </c>
      <c r="AH80" s="148" t="s">
        <v>345</v>
      </c>
    </row>
    <row r="81" spans="1:35" ht="48.75" hidden="1" customHeight="1" x14ac:dyDescent="0.2">
      <c r="A81" s="116"/>
      <c r="B81" s="117"/>
      <c r="C81" s="128"/>
      <c r="D81" s="125"/>
      <c r="E81" s="118"/>
      <c r="F81" s="126"/>
      <c r="G81" s="65">
        <f>SUM(G67:G80)</f>
        <v>0</v>
      </c>
      <c r="H81" s="65">
        <f t="shared" ref="H81" si="73">SUM(H67:H80)</f>
        <v>14</v>
      </c>
      <c r="I81" s="65">
        <f t="shared" ref="I81" si="74">SUM(I67:I80)</f>
        <v>0</v>
      </c>
      <c r="J81" s="65">
        <f t="shared" ref="J81" si="75">SUM(J67:J80)</f>
        <v>0</v>
      </c>
      <c r="K81" s="65">
        <f t="shared" ref="K81" si="76">SUM(K67:K80)</f>
        <v>0</v>
      </c>
      <c r="L81" s="65">
        <f t="shared" ref="L81" si="77">SUM(L67:L80)</f>
        <v>0</v>
      </c>
      <c r="M81" s="65">
        <f t="shared" ref="M81" si="78">SUM(M67:M80)</f>
        <v>14</v>
      </c>
      <c r="N81" s="65">
        <f t="shared" ref="N81" si="79">SUM(N67:N80)</f>
        <v>0</v>
      </c>
      <c r="O81" s="65">
        <f t="shared" ref="O81" si="80">SUM(O67:O80)</f>
        <v>0</v>
      </c>
      <c r="P81" s="65">
        <f t="shared" ref="P81" si="81">SUM(P67:P80)</f>
        <v>0</v>
      </c>
      <c r="Q81" s="65">
        <f t="shared" ref="Q81" si="82">SUM(Q67:Q80)</f>
        <v>0</v>
      </c>
      <c r="R81" s="65">
        <f t="shared" ref="R81" si="83">SUM(R67:R80)</f>
        <v>0</v>
      </c>
      <c r="S81" s="65">
        <f>SUM(S67:S80)</f>
        <v>28</v>
      </c>
      <c r="T81" s="65">
        <f>SUM(T67:T80)</f>
        <v>0</v>
      </c>
      <c r="U81" s="65">
        <f t="shared" ref="U81" si="84">SUM(U67:U80)</f>
        <v>14</v>
      </c>
      <c r="V81" s="65">
        <f t="shared" ref="V81" si="85">SUM(V67:V80)</f>
        <v>0</v>
      </c>
      <c r="W81" s="65">
        <f t="shared" ref="W81" si="86">SUM(W67:W80)</f>
        <v>0</v>
      </c>
      <c r="X81" s="65">
        <f t="shared" ref="X81" si="87">SUM(X67:X80)</f>
        <v>0</v>
      </c>
      <c r="Y81" s="65">
        <f t="shared" ref="Y81" si="88">SUM(Y67:Y80)</f>
        <v>0</v>
      </c>
      <c r="Z81" s="65">
        <f t="shared" ref="Z81" si="89">SUM(Z67:Z80)</f>
        <v>14</v>
      </c>
      <c r="AA81" s="65">
        <f t="shared" ref="AA81" si="90">SUM(AA67:AA80)</f>
        <v>0</v>
      </c>
      <c r="AB81" s="65">
        <f t="shared" ref="AB81" si="91">SUM(AB67:AB80)</f>
        <v>0</v>
      </c>
      <c r="AC81" s="65">
        <f t="shared" ref="AC81" si="92">SUM(AC67:AC80)</f>
        <v>0</v>
      </c>
      <c r="AD81" s="65">
        <f t="shared" ref="AD81" si="93">SUM(AD67:AD80)</f>
        <v>0</v>
      </c>
      <c r="AE81" s="65">
        <f t="shared" ref="AE81" si="94">SUM(AE67:AE80)</f>
        <v>0</v>
      </c>
      <c r="AF81" s="65">
        <f>SUM(AF67:AF80)</f>
        <v>28</v>
      </c>
      <c r="AG81" s="82">
        <f t="shared" si="19"/>
        <v>1</v>
      </c>
      <c r="AH81" s="164"/>
    </row>
    <row r="82" spans="1:35" ht="48.75" hidden="1" customHeight="1" x14ac:dyDescent="0.2">
      <c r="A82" s="116"/>
      <c r="B82" s="117"/>
      <c r="C82" s="128"/>
      <c r="D82" s="125"/>
      <c r="E82" s="118"/>
      <c r="F82" s="126"/>
      <c r="G82" s="171">
        <f>+G81+H81+I81</f>
        <v>14</v>
      </c>
      <c r="H82" s="171"/>
      <c r="I82" s="171"/>
      <c r="J82" s="171">
        <f t="shared" ref="J82" si="95">+J81+K81+L81</f>
        <v>0</v>
      </c>
      <c r="K82" s="171"/>
      <c r="L82" s="171"/>
      <c r="M82" s="171">
        <f t="shared" ref="M82" si="96">+M81+N81+O81</f>
        <v>14</v>
      </c>
      <c r="N82" s="171"/>
      <c r="O82" s="171"/>
      <c r="P82" s="171">
        <f t="shared" ref="P82" si="97">+P81+Q81+R81</f>
        <v>0</v>
      </c>
      <c r="Q82" s="171"/>
      <c r="R82" s="171"/>
      <c r="S82" s="65">
        <f>+G82+J82+M82+P82</f>
        <v>28</v>
      </c>
      <c r="T82" s="171">
        <f>+T81+U81+V81</f>
        <v>14</v>
      </c>
      <c r="U82" s="171"/>
      <c r="V82" s="171"/>
      <c r="W82" s="171">
        <f t="shared" ref="W82" si="98">+W81+X81+Y81</f>
        <v>0</v>
      </c>
      <c r="X82" s="171"/>
      <c r="Y82" s="171"/>
      <c r="Z82" s="171">
        <f t="shared" ref="Z82" si="99">+Z81+AA81+AB81</f>
        <v>14</v>
      </c>
      <c r="AA82" s="171"/>
      <c r="AB82" s="171"/>
      <c r="AC82" s="171">
        <f t="shared" ref="AC82" si="100">+AC81+AD81+AE81</f>
        <v>0</v>
      </c>
      <c r="AD82" s="171"/>
      <c r="AE82" s="171"/>
      <c r="AF82" s="65">
        <f>+T82+W82+Z82+AC82</f>
        <v>28</v>
      </c>
      <c r="AG82" s="82">
        <f t="shared" si="19"/>
        <v>1</v>
      </c>
      <c r="AH82" s="164"/>
    </row>
    <row r="83" spans="1:35" ht="48.75" hidden="1" customHeight="1" x14ac:dyDescent="0.2">
      <c r="A83" s="116"/>
      <c r="B83" s="117"/>
      <c r="C83" s="128"/>
      <c r="D83" s="125"/>
      <c r="E83" s="118"/>
      <c r="F83" s="126"/>
      <c r="G83" s="170">
        <f>+G82/S82</f>
        <v>0.5</v>
      </c>
      <c r="H83" s="170"/>
      <c r="I83" s="170"/>
      <c r="J83" s="170">
        <f>+J82/S82</f>
        <v>0</v>
      </c>
      <c r="K83" s="170"/>
      <c r="L83" s="170"/>
      <c r="M83" s="170">
        <f>+M82/S82</f>
        <v>0.5</v>
      </c>
      <c r="N83" s="170"/>
      <c r="O83" s="170"/>
      <c r="P83" s="170">
        <f>+P82/S82</f>
        <v>0</v>
      </c>
      <c r="Q83" s="170"/>
      <c r="R83" s="170"/>
      <c r="S83" s="121">
        <f>+G83+J83+M83+P83</f>
        <v>1</v>
      </c>
      <c r="T83" s="170">
        <f>+T82/G82</f>
        <v>1</v>
      </c>
      <c r="U83" s="170"/>
      <c r="V83" s="170"/>
      <c r="W83" s="170"/>
      <c r="X83" s="170"/>
      <c r="Y83" s="170"/>
      <c r="Z83" s="170">
        <f t="shared" ref="Z83" si="101">+Z82/M82</f>
        <v>1</v>
      </c>
      <c r="AA83" s="170"/>
      <c r="AB83" s="170"/>
      <c r="AC83" s="170"/>
      <c r="AD83" s="170"/>
      <c r="AE83" s="170"/>
      <c r="AF83" s="121"/>
      <c r="AG83" s="119"/>
      <c r="AH83" s="164"/>
    </row>
    <row r="84" spans="1:35" ht="48.75" customHeight="1" x14ac:dyDescent="0.2">
      <c r="A84" s="173" t="s">
        <v>163</v>
      </c>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5"/>
    </row>
    <row r="85" spans="1:35" ht="86.25" customHeight="1" x14ac:dyDescent="0.2">
      <c r="A85" s="111">
        <f>+A80+1</f>
        <v>61</v>
      </c>
      <c r="B85" s="111" t="s">
        <v>274</v>
      </c>
      <c r="C85" s="68" t="s">
        <v>207</v>
      </c>
      <c r="D85" s="69" t="s">
        <v>162</v>
      </c>
      <c r="E85" s="69" t="s">
        <v>186</v>
      </c>
      <c r="F85" s="69" t="s">
        <v>178</v>
      </c>
      <c r="G85" s="70"/>
      <c r="H85" s="74">
        <v>1</v>
      </c>
      <c r="I85" s="70"/>
      <c r="J85" s="70"/>
      <c r="K85" s="70"/>
      <c r="L85" s="70"/>
      <c r="M85" s="69"/>
      <c r="N85" s="74"/>
      <c r="O85" s="70"/>
      <c r="P85" s="74">
        <v>1</v>
      </c>
      <c r="Q85" s="70"/>
      <c r="R85" s="70"/>
      <c r="S85" s="76">
        <f t="shared" si="70"/>
        <v>2</v>
      </c>
      <c r="T85" s="70"/>
      <c r="U85" s="74">
        <v>1</v>
      </c>
      <c r="V85" s="70"/>
      <c r="W85" s="70"/>
      <c r="X85" s="70"/>
      <c r="Y85" s="70"/>
      <c r="Z85" s="70"/>
      <c r="AA85" s="70"/>
      <c r="AB85" s="70"/>
      <c r="AC85" s="74">
        <v>1</v>
      </c>
      <c r="AD85" s="70"/>
      <c r="AE85" s="70"/>
      <c r="AF85" s="66">
        <f t="shared" ref="AF85:AF98" si="102">IFERROR(SUM(T85:AE85),"")</f>
        <v>2</v>
      </c>
      <c r="AG85" s="82">
        <f t="shared" ref="AG85:AG177" si="103">IF(AND(S85=0,AF85=0),"",IF(IFERROR(AF85/S85,"")&gt;100%,100%,IFERROR(AF85/S85,"")))</f>
        <v>1</v>
      </c>
      <c r="AH85" s="148" t="s">
        <v>346</v>
      </c>
    </row>
    <row r="86" spans="1:35" ht="107.25" customHeight="1" x14ac:dyDescent="0.2">
      <c r="A86" s="111">
        <f>+A85+1</f>
        <v>62</v>
      </c>
      <c r="B86" s="111" t="s">
        <v>274</v>
      </c>
      <c r="C86" s="68" t="s">
        <v>207</v>
      </c>
      <c r="D86" s="80" t="s">
        <v>146</v>
      </c>
      <c r="E86" s="95" t="s">
        <v>184</v>
      </c>
      <c r="F86" s="69" t="s">
        <v>178</v>
      </c>
      <c r="G86" s="70"/>
      <c r="H86" s="74">
        <v>1</v>
      </c>
      <c r="I86" s="70"/>
      <c r="J86" s="70"/>
      <c r="K86" s="70"/>
      <c r="L86" s="70"/>
      <c r="M86" s="69"/>
      <c r="N86" s="74"/>
      <c r="O86" s="70"/>
      <c r="P86" s="74">
        <v>1</v>
      </c>
      <c r="Q86" s="70"/>
      <c r="R86" s="70"/>
      <c r="S86" s="76">
        <f t="shared" si="70"/>
        <v>2</v>
      </c>
      <c r="T86" s="70"/>
      <c r="U86" s="74">
        <v>1</v>
      </c>
      <c r="V86" s="70"/>
      <c r="W86" s="70"/>
      <c r="X86" s="70"/>
      <c r="Y86" s="70"/>
      <c r="Z86" s="70"/>
      <c r="AA86" s="70"/>
      <c r="AB86" s="70"/>
      <c r="AC86" s="74">
        <v>1</v>
      </c>
      <c r="AD86" s="70"/>
      <c r="AE86" s="70"/>
      <c r="AF86" s="66">
        <f t="shared" si="102"/>
        <v>2</v>
      </c>
      <c r="AG86" s="82">
        <f t="shared" si="103"/>
        <v>1</v>
      </c>
      <c r="AH86" s="148" t="s">
        <v>347</v>
      </c>
    </row>
    <row r="87" spans="1:35" ht="81" customHeight="1" x14ac:dyDescent="0.2">
      <c r="A87" s="111">
        <f t="shared" ref="A87:A98" si="104">+A86+1</f>
        <v>63</v>
      </c>
      <c r="B87" s="111" t="s">
        <v>274</v>
      </c>
      <c r="C87" s="68" t="s">
        <v>207</v>
      </c>
      <c r="D87" s="80" t="s">
        <v>147</v>
      </c>
      <c r="E87" s="95" t="s">
        <v>271</v>
      </c>
      <c r="F87" s="69" t="s">
        <v>178</v>
      </c>
      <c r="G87" s="70"/>
      <c r="H87" s="74">
        <v>1</v>
      </c>
      <c r="I87" s="70"/>
      <c r="J87" s="70"/>
      <c r="K87" s="70"/>
      <c r="L87" s="70"/>
      <c r="M87" s="69"/>
      <c r="N87" s="74"/>
      <c r="O87" s="70"/>
      <c r="P87" s="74">
        <v>1</v>
      </c>
      <c r="Q87" s="70"/>
      <c r="R87" s="70"/>
      <c r="S87" s="76">
        <f t="shared" si="70"/>
        <v>2</v>
      </c>
      <c r="T87" s="70"/>
      <c r="U87" s="74">
        <v>1</v>
      </c>
      <c r="V87" s="104"/>
      <c r="W87" s="104"/>
      <c r="X87" s="104"/>
      <c r="Y87" s="104"/>
      <c r="Z87" s="104"/>
      <c r="AA87" s="143"/>
      <c r="AB87" s="104"/>
      <c r="AC87" s="74">
        <v>1</v>
      </c>
      <c r="AD87" s="104"/>
      <c r="AE87" s="104"/>
      <c r="AF87" s="66">
        <f t="shared" si="102"/>
        <v>2</v>
      </c>
      <c r="AG87" s="82">
        <f t="shared" si="103"/>
        <v>1</v>
      </c>
      <c r="AH87" s="148" t="s">
        <v>348</v>
      </c>
    </row>
    <row r="88" spans="1:35" ht="92.25" customHeight="1" x14ac:dyDescent="0.2">
      <c r="A88" s="111">
        <f t="shared" si="104"/>
        <v>64</v>
      </c>
      <c r="B88" s="111" t="s">
        <v>274</v>
      </c>
      <c r="C88" s="68" t="s">
        <v>207</v>
      </c>
      <c r="D88" s="80" t="s">
        <v>148</v>
      </c>
      <c r="E88" s="95" t="s">
        <v>271</v>
      </c>
      <c r="F88" s="69" t="s">
        <v>178</v>
      </c>
      <c r="G88" s="70"/>
      <c r="H88" s="69">
        <v>1</v>
      </c>
      <c r="I88" s="70"/>
      <c r="J88" s="70"/>
      <c r="K88" s="70"/>
      <c r="L88" s="70"/>
      <c r="M88" s="69"/>
      <c r="N88" s="74"/>
      <c r="O88" s="70"/>
      <c r="P88" s="74">
        <v>1</v>
      </c>
      <c r="Q88" s="70"/>
      <c r="R88" s="70"/>
      <c r="S88" s="76">
        <f t="shared" si="70"/>
        <v>2</v>
      </c>
      <c r="T88" s="70"/>
      <c r="U88" s="74">
        <v>1</v>
      </c>
      <c r="V88" s="104"/>
      <c r="W88" s="104"/>
      <c r="X88" s="104"/>
      <c r="Y88" s="104"/>
      <c r="Z88" s="104"/>
      <c r="AA88" s="143"/>
      <c r="AB88" s="104"/>
      <c r="AC88" s="74">
        <v>1</v>
      </c>
      <c r="AD88" s="104"/>
      <c r="AE88" s="104"/>
      <c r="AF88" s="66">
        <f t="shared" si="102"/>
        <v>2</v>
      </c>
      <c r="AG88" s="82">
        <f t="shared" si="103"/>
        <v>1</v>
      </c>
      <c r="AH88" s="148" t="s">
        <v>351</v>
      </c>
      <c r="AI88"/>
    </row>
    <row r="89" spans="1:35" ht="76.5" customHeight="1" x14ac:dyDescent="0.2">
      <c r="A89" s="111">
        <f t="shared" si="104"/>
        <v>65</v>
      </c>
      <c r="B89" s="111" t="s">
        <v>274</v>
      </c>
      <c r="C89" s="100" t="s">
        <v>207</v>
      </c>
      <c r="D89" s="101" t="s">
        <v>149</v>
      </c>
      <c r="E89" s="60" t="s">
        <v>185</v>
      </c>
      <c r="F89" s="67" t="s">
        <v>178</v>
      </c>
      <c r="G89" s="102"/>
      <c r="H89" s="74">
        <v>1</v>
      </c>
      <c r="I89" s="102"/>
      <c r="J89" s="102"/>
      <c r="K89" s="102"/>
      <c r="L89" s="102"/>
      <c r="M89" s="67"/>
      <c r="N89" s="74">
        <v>1</v>
      </c>
      <c r="O89" s="102"/>
      <c r="P89" s="74">
        <v>1</v>
      </c>
      <c r="Q89" s="102"/>
      <c r="R89" s="102"/>
      <c r="S89" s="76">
        <f t="shared" si="70"/>
        <v>3</v>
      </c>
      <c r="T89" s="102"/>
      <c r="U89" s="74">
        <v>1</v>
      </c>
      <c r="V89" s="104"/>
      <c r="W89" s="104"/>
      <c r="X89" s="104"/>
      <c r="Y89" s="104"/>
      <c r="Z89" s="104"/>
      <c r="AA89" s="74">
        <v>1</v>
      </c>
      <c r="AB89" s="104"/>
      <c r="AC89" s="74">
        <v>1</v>
      </c>
      <c r="AD89" s="104"/>
      <c r="AE89" s="104"/>
      <c r="AF89" s="66">
        <f t="shared" si="102"/>
        <v>3</v>
      </c>
      <c r="AG89" s="82">
        <f t="shared" si="103"/>
        <v>1</v>
      </c>
      <c r="AH89" s="148" t="s">
        <v>349</v>
      </c>
      <c r="AI89"/>
    </row>
    <row r="90" spans="1:35" ht="86.25" customHeight="1" x14ac:dyDescent="0.2">
      <c r="A90" s="111">
        <f t="shared" si="104"/>
        <v>66</v>
      </c>
      <c r="B90" s="111" t="s">
        <v>274</v>
      </c>
      <c r="C90" s="68" t="s">
        <v>207</v>
      </c>
      <c r="D90" s="80" t="s">
        <v>150</v>
      </c>
      <c r="E90" s="95" t="s">
        <v>186</v>
      </c>
      <c r="F90" s="69" t="s">
        <v>178</v>
      </c>
      <c r="G90" s="70"/>
      <c r="H90" s="74">
        <v>1</v>
      </c>
      <c r="I90" s="70"/>
      <c r="J90" s="70"/>
      <c r="K90" s="70"/>
      <c r="L90" s="70"/>
      <c r="M90" s="69"/>
      <c r="N90" s="74">
        <v>1</v>
      </c>
      <c r="O90" s="70"/>
      <c r="P90" s="74">
        <v>1</v>
      </c>
      <c r="Q90" s="70"/>
      <c r="R90" s="70"/>
      <c r="S90" s="76">
        <f t="shared" si="70"/>
        <v>3</v>
      </c>
      <c r="T90" s="70"/>
      <c r="U90" s="74">
        <v>1</v>
      </c>
      <c r="V90" s="70"/>
      <c r="W90" s="70"/>
      <c r="X90" s="70"/>
      <c r="Y90" s="70"/>
      <c r="Z90" s="70"/>
      <c r="AA90" s="74">
        <v>1</v>
      </c>
      <c r="AB90" s="70"/>
      <c r="AC90" s="74">
        <v>1</v>
      </c>
      <c r="AD90" s="70"/>
      <c r="AE90" s="70"/>
      <c r="AF90" s="66">
        <f t="shared" si="102"/>
        <v>3</v>
      </c>
      <c r="AG90" s="82">
        <f t="shared" si="103"/>
        <v>1</v>
      </c>
      <c r="AH90" s="148" t="s">
        <v>350</v>
      </c>
      <c r="AI90"/>
    </row>
    <row r="91" spans="1:35" ht="71.25" customHeight="1" x14ac:dyDescent="0.2">
      <c r="A91" s="111">
        <f t="shared" si="104"/>
        <v>67</v>
      </c>
      <c r="B91" s="111" t="s">
        <v>274</v>
      </c>
      <c r="C91" s="68" t="s">
        <v>207</v>
      </c>
      <c r="D91" s="83" t="s">
        <v>151</v>
      </c>
      <c r="E91" s="95" t="s">
        <v>312</v>
      </c>
      <c r="F91" s="69" t="s">
        <v>178</v>
      </c>
      <c r="G91" s="70"/>
      <c r="H91" s="74">
        <v>1</v>
      </c>
      <c r="I91" s="70"/>
      <c r="J91" s="70"/>
      <c r="K91" s="70"/>
      <c r="L91" s="70"/>
      <c r="M91" s="69"/>
      <c r="N91" s="74">
        <v>1</v>
      </c>
      <c r="O91" s="70"/>
      <c r="P91" s="74">
        <v>1</v>
      </c>
      <c r="Q91" s="70"/>
      <c r="R91" s="70"/>
      <c r="S91" s="76">
        <f t="shared" si="70"/>
        <v>3</v>
      </c>
      <c r="T91" s="70"/>
      <c r="U91" s="74">
        <v>1</v>
      </c>
      <c r="V91" s="70"/>
      <c r="W91" s="70"/>
      <c r="X91" s="70"/>
      <c r="Y91" s="70"/>
      <c r="Z91" s="70"/>
      <c r="AA91" s="74">
        <v>1</v>
      </c>
      <c r="AB91" s="70"/>
      <c r="AC91" s="74">
        <v>1</v>
      </c>
      <c r="AD91" s="70"/>
      <c r="AE91" s="70"/>
      <c r="AF91" s="66">
        <f t="shared" si="102"/>
        <v>3</v>
      </c>
      <c r="AG91" s="82">
        <f t="shared" si="103"/>
        <v>1</v>
      </c>
      <c r="AH91" s="148" t="s">
        <v>356</v>
      </c>
      <c r="AI91"/>
    </row>
    <row r="92" spans="1:35" ht="75" customHeight="1" x14ac:dyDescent="0.2">
      <c r="A92" s="111">
        <f t="shared" si="104"/>
        <v>68</v>
      </c>
      <c r="B92" s="111" t="s">
        <v>274</v>
      </c>
      <c r="C92" s="68" t="s">
        <v>207</v>
      </c>
      <c r="D92" s="80" t="s">
        <v>152</v>
      </c>
      <c r="E92" s="95" t="s">
        <v>186</v>
      </c>
      <c r="F92" s="69" t="s">
        <v>178</v>
      </c>
      <c r="G92" s="70"/>
      <c r="H92" s="74">
        <v>1</v>
      </c>
      <c r="I92" s="70"/>
      <c r="J92" s="70"/>
      <c r="K92" s="70"/>
      <c r="L92" s="70"/>
      <c r="M92" s="69"/>
      <c r="N92" s="74">
        <v>1</v>
      </c>
      <c r="O92" s="70"/>
      <c r="P92" s="74">
        <v>1</v>
      </c>
      <c r="Q92" s="70"/>
      <c r="R92" s="70"/>
      <c r="S92" s="76">
        <f t="shared" si="70"/>
        <v>3</v>
      </c>
      <c r="T92" s="70"/>
      <c r="U92" s="74">
        <v>1</v>
      </c>
      <c r="V92" s="70"/>
      <c r="W92" s="70"/>
      <c r="X92" s="70"/>
      <c r="Y92" s="70"/>
      <c r="Z92" s="70"/>
      <c r="AA92" s="74">
        <v>1</v>
      </c>
      <c r="AB92" s="70"/>
      <c r="AC92" s="74">
        <v>1</v>
      </c>
      <c r="AD92" s="70"/>
      <c r="AE92" s="70"/>
      <c r="AF92" s="66">
        <f t="shared" si="102"/>
        <v>3</v>
      </c>
      <c r="AG92" s="82">
        <f t="shared" si="103"/>
        <v>1</v>
      </c>
      <c r="AH92" s="148" t="s">
        <v>357</v>
      </c>
      <c r="AI92"/>
    </row>
    <row r="93" spans="1:35" ht="72.75" customHeight="1" x14ac:dyDescent="0.2">
      <c r="A93" s="111">
        <f t="shared" si="104"/>
        <v>69</v>
      </c>
      <c r="B93" s="111" t="s">
        <v>274</v>
      </c>
      <c r="C93" s="68" t="s">
        <v>207</v>
      </c>
      <c r="D93" s="80" t="s">
        <v>153</v>
      </c>
      <c r="E93" s="95" t="s">
        <v>187</v>
      </c>
      <c r="F93" s="69" t="s">
        <v>178</v>
      </c>
      <c r="G93" s="70"/>
      <c r="H93" s="74">
        <v>1</v>
      </c>
      <c r="I93" s="70"/>
      <c r="J93" s="70"/>
      <c r="K93" s="70"/>
      <c r="L93" s="70"/>
      <c r="M93" s="69"/>
      <c r="N93" s="74">
        <v>1</v>
      </c>
      <c r="O93" s="70"/>
      <c r="P93" s="74">
        <v>1</v>
      </c>
      <c r="Q93" s="70"/>
      <c r="R93" s="70"/>
      <c r="S93" s="76">
        <f t="shared" si="70"/>
        <v>3</v>
      </c>
      <c r="T93" s="70"/>
      <c r="U93" s="74">
        <v>1</v>
      </c>
      <c r="V93" s="70"/>
      <c r="W93" s="70"/>
      <c r="X93" s="70"/>
      <c r="Y93" s="70"/>
      <c r="Z93" s="70"/>
      <c r="AA93" s="74">
        <v>1</v>
      </c>
      <c r="AB93" s="70"/>
      <c r="AC93" s="74">
        <v>1</v>
      </c>
      <c r="AD93" s="70"/>
      <c r="AE93" s="70"/>
      <c r="AF93" s="66">
        <f t="shared" si="102"/>
        <v>3</v>
      </c>
      <c r="AG93" s="82">
        <f t="shared" si="103"/>
        <v>1</v>
      </c>
      <c r="AH93" s="148" t="s">
        <v>358</v>
      </c>
    </row>
    <row r="94" spans="1:35" ht="62.25" customHeight="1" x14ac:dyDescent="0.2">
      <c r="A94" s="111">
        <f t="shared" si="104"/>
        <v>70</v>
      </c>
      <c r="B94" s="111" t="s">
        <v>274</v>
      </c>
      <c r="C94" s="68" t="s">
        <v>207</v>
      </c>
      <c r="D94" s="80" t="s">
        <v>154</v>
      </c>
      <c r="E94" s="95" t="s">
        <v>188</v>
      </c>
      <c r="F94" s="69" t="s">
        <v>178</v>
      </c>
      <c r="G94" s="70"/>
      <c r="H94" s="74">
        <v>1</v>
      </c>
      <c r="I94" s="70"/>
      <c r="J94" s="70"/>
      <c r="K94" s="70"/>
      <c r="L94" s="70"/>
      <c r="M94" s="69"/>
      <c r="N94" s="74">
        <v>1</v>
      </c>
      <c r="O94" s="70"/>
      <c r="P94" s="74">
        <v>1</v>
      </c>
      <c r="Q94" s="70"/>
      <c r="R94" s="70"/>
      <c r="S94" s="76">
        <f t="shared" si="70"/>
        <v>3</v>
      </c>
      <c r="T94" s="70"/>
      <c r="U94" s="74">
        <v>1</v>
      </c>
      <c r="V94" s="70"/>
      <c r="W94" s="70"/>
      <c r="X94" s="70"/>
      <c r="Y94" s="70"/>
      <c r="Z94" s="70"/>
      <c r="AA94" s="74">
        <v>1</v>
      </c>
      <c r="AB94" s="70"/>
      <c r="AC94" s="74">
        <v>1</v>
      </c>
      <c r="AD94" s="70"/>
      <c r="AE94" s="70"/>
      <c r="AF94" s="66">
        <f t="shared" si="102"/>
        <v>3</v>
      </c>
      <c r="AG94" s="82">
        <f t="shared" si="103"/>
        <v>1</v>
      </c>
      <c r="AH94" s="148" t="s">
        <v>360</v>
      </c>
    </row>
    <row r="95" spans="1:35" ht="73.5" customHeight="1" x14ac:dyDescent="0.2">
      <c r="A95" s="111">
        <f t="shared" si="104"/>
        <v>71</v>
      </c>
      <c r="B95" s="111" t="s">
        <v>274</v>
      </c>
      <c r="C95" s="68" t="s">
        <v>207</v>
      </c>
      <c r="D95" s="80" t="s">
        <v>155</v>
      </c>
      <c r="E95" s="95" t="s">
        <v>188</v>
      </c>
      <c r="F95" s="69" t="s">
        <v>178</v>
      </c>
      <c r="G95" s="70"/>
      <c r="H95" s="74">
        <v>1</v>
      </c>
      <c r="I95" s="70"/>
      <c r="J95" s="70"/>
      <c r="K95" s="70"/>
      <c r="L95" s="70"/>
      <c r="M95" s="69"/>
      <c r="N95" s="74">
        <v>1</v>
      </c>
      <c r="O95" s="70"/>
      <c r="P95" s="74">
        <v>1</v>
      </c>
      <c r="Q95" s="70"/>
      <c r="R95" s="70"/>
      <c r="S95" s="76">
        <f t="shared" si="70"/>
        <v>3</v>
      </c>
      <c r="T95" s="104"/>
      <c r="U95" s="74">
        <v>1</v>
      </c>
      <c r="V95" s="104"/>
      <c r="W95" s="104"/>
      <c r="X95" s="104"/>
      <c r="Y95" s="104"/>
      <c r="Z95" s="104"/>
      <c r="AA95" s="74">
        <v>1</v>
      </c>
      <c r="AB95" s="104"/>
      <c r="AC95" s="74">
        <v>1</v>
      </c>
      <c r="AD95" s="104"/>
      <c r="AE95" s="104"/>
      <c r="AF95" s="66">
        <f t="shared" si="102"/>
        <v>3</v>
      </c>
      <c r="AG95" s="82">
        <f t="shared" si="103"/>
        <v>1</v>
      </c>
      <c r="AH95" s="148" t="s">
        <v>361</v>
      </c>
    </row>
    <row r="96" spans="1:35" ht="71.25" customHeight="1" x14ac:dyDescent="0.2">
      <c r="A96" s="111">
        <f t="shared" si="104"/>
        <v>72</v>
      </c>
      <c r="B96" s="111" t="s">
        <v>274</v>
      </c>
      <c r="C96" s="68" t="s">
        <v>207</v>
      </c>
      <c r="D96" s="80" t="s">
        <v>156</v>
      </c>
      <c r="E96" s="95" t="s">
        <v>271</v>
      </c>
      <c r="F96" s="69" t="s">
        <v>178</v>
      </c>
      <c r="G96" s="70"/>
      <c r="H96" s="74">
        <v>1</v>
      </c>
      <c r="I96" s="70"/>
      <c r="J96" s="70"/>
      <c r="K96" s="70"/>
      <c r="L96" s="70"/>
      <c r="M96" s="69"/>
      <c r="N96" s="74"/>
      <c r="O96" s="70"/>
      <c r="P96" s="74">
        <v>1</v>
      </c>
      <c r="Q96" s="70"/>
      <c r="R96" s="70"/>
      <c r="S96" s="76">
        <f t="shared" si="70"/>
        <v>2</v>
      </c>
      <c r="T96" s="104"/>
      <c r="U96" s="74">
        <v>1</v>
      </c>
      <c r="V96" s="104"/>
      <c r="W96" s="104"/>
      <c r="X96" s="104"/>
      <c r="Y96" s="104"/>
      <c r="Z96" s="104"/>
      <c r="AA96" s="74"/>
      <c r="AB96" s="104"/>
      <c r="AC96" s="74">
        <v>1</v>
      </c>
      <c r="AD96" s="104"/>
      <c r="AE96" s="104"/>
      <c r="AF96" s="66">
        <f t="shared" si="102"/>
        <v>2</v>
      </c>
      <c r="AG96" s="82">
        <f t="shared" si="103"/>
        <v>1</v>
      </c>
      <c r="AH96" s="148" t="s">
        <v>362</v>
      </c>
    </row>
    <row r="97" spans="1:34" ht="67.5" customHeight="1" x14ac:dyDescent="0.2">
      <c r="A97" s="111">
        <f t="shared" si="104"/>
        <v>73</v>
      </c>
      <c r="B97" s="111" t="s">
        <v>274</v>
      </c>
      <c r="C97" s="100" t="s">
        <v>207</v>
      </c>
      <c r="D97" s="101" t="s">
        <v>157</v>
      </c>
      <c r="E97" s="60" t="s">
        <v>185</v>
      </c>
      <c r="F97" s="67" t="s">
        <v>178</v>
      </c>
      <c r="G97" s="102"/>
      <c r="H97" s="74">
        <v>1</v>
      </c>
      <c r="I97" s="70"/>
      <c r="J97" s="70"/>
      <c r="K97" s="70"/>
      <c r="L97" s="70"/>
      <c r="M97" s="69"/>
      <c r="N97" s="74">
        <v>1</v>
      </c>
      <c r="O97" s="102"/>
      <c r="P97" s="74">
        <v>1</v>
      </c>
      <c r="Q97" s="102"/>
      <c r="R97" s="102"/>
      <c r="S97" s="76">
        <f t="shared" si="70"/>
        <v>3</v>
      </c>
      <c r="T97" s="104"/>
      <c r="U97" s="74">
        <v>1</v>
      </c>
      <c r="V97" s="104"/>
      <c r="W97" s="104"/>
      <c r="X97" s="104"/>
      <c r="Y97" s="104"/>
      <c r="Z97" s="104"/>
      <c r="AA97" s="74">
        <v>1</v>
      </c>
      <c r="AB97" s="104"/>
      <c r="AC97" s="74">
        <v>1</v>
      </c>
      <c r="AD97" s="104"/>
      <c r="AE97" s="104"/>
      <c r="AF97" s="66">
        <f t="shared" si="102"/>
        <v>3</v>
      </c>
      <c r="AG97" s="82">
        <f t="shared" si="103"/>
        <v>1</v>
      </c>
      <c r="AH97" s="148" t="s">
        <v>363</v>
      </c>
    </row>
    <row r="98" spans="1:34" ht="92.25" customHeight="1" x14ac:dyDescent="0.2">
      <c r="A98" s="111">
        <f t="shared" si="104"/>
        <v>74</v>
      </c>
      <c r="B98" s="111" t="s">
        <v>274</v>
      </c>
      <c r="C98" s="68" t="s">
        <v>207</v>
      </c>
      <c r="D98" s="80" t="s">
        <v>158</v>
      </c>
      <c r="E98" s="95" t="s">
        <v>187</v>
      </c>
      <c r="F98" s="69" t="s">
        <v>178</v>
      </c>
      <c r="G98" s="70"/>
      <c r="H98" s="69">
        <v>1</v>
      </c>
      <c r="I98" s="70"/>
      <c r="J98" s="70"/>
      <c r="K98" s="70"/>
      <c r="L98" s="70"/>
      <c r="M98" s="69"/>
      <c r="N98" s="74">
        <v>1</v>
      </c>
      <c r="O98" s="70"/>
      <c r="P98" s="74">
        <v>1</v>
      </c>
      <c r="Q98" s="70"/>
      <c r="R98" s="70"/>
      <c r="S98" s="76">
        <f t="shared" si="70"/>
        <v>3</v>
      </c>
      <c r="T98" s="104"/>
      <c r="U98" s="74">
        <v>1</v>
      </c>
      <c r="V98" s="104"/>
      <c r="W98" s="104"/>
      <c r="X98" s="104"/>
      <c r="Y98" s="104"/>
      <c r="Z98" s="104"/>
      <c r="AA98" s="74">
        <v>1</v>
      </c>
      <c r="AB98" s="104"/>
      <c r="AC98" s="74">
        <v>1</v>
      </c>
      <c r="AD98" s="104"/>
      <c r="AE98" s="104"/>
      <c r="AF98" s="66">
        <f t="shared" si="102"/>
        <v>3</v>
      </c>
      <c r="AG98" s="82">
        <f t="shared" si="103"/>
        <v>1</v>
      </c>
      <c r="AH98" s="148" t="s">
        <v>364</v>
      </c>
    </row>
    <row r="99" spans="1:34" ht="48.75" hidden="1" customHeight="1" x14ac:dyDescent="0.2">
      <c r="A99" s="116"/>
      <c r="B99" s="117"/>
      <c r="C99" s="128"/>
      <c r="D99" s="125"/>
      <c r="E99" s="118"/>
      <c r="F99" s="126"/>
      <c r="G99" s="65">
        <f>SUM(G85:G98)</f>
        <v>0</v>
      </c>
      <c r="H99" s="65">
        <f t="shared" ref="H99" si="105">SUM(H85:H98)</f>
        <v>14</v>
      </c>
      <c r="I99" s="65">
        <f t="shared" ref="I99" si="106">SUM(I85:I98)</f>
        <v>0</v>
      </c>
      <c r="J99" s="65">
        <f t="shared" ref="J99" si="107">SUM(J85:J98)</f>
        <v>0</v>
      </c>
      <c r="K99" s="65">
        <f t="shared" ref="K99" si="108">SUM(K85:K98)</f>
        <v>0</v>
      </c>
      <c r="L99" s="65">
        <f t="shared" ref="L99" si="109">SUM(L85:L98)</f>
        <v>0</v>
      </c>
      <c r="M99" s="65">
        <f t="shared" ref="M99" si="110">SUM(M85:M98)</f>
        <v>0</v>
      </c>
      <c r="N99" s="65">
        <f t="shared" ref="N99" si="111">SUM(N85:N98)</f>
        <v>9</v>
      </c>
      <c r="O99" s="65">
        <f t="shared" ref="O99" si="112">SUM(O85:O98)</f>
        <v>0</v>
      </c>
      <c r="P99" s="65">
        <f t="shared" ref="P99" si="113">SUM(P85:P98)</f>
        <v>14</v>
      </c>
      <c r="Q99" s="65">
        <f t="shared" ref="Q99" si="114">SUM(Q85:Q98)</f>
        <v>0</v>
      </c>
      <c r="R99" s="65">
        <f t="shared" ref="R99" si="115">SUM(R85:R98)</f>
        <v>0</v>
      </c>
      <c r="S99" s="65">
        <f>SUM(S85:S98)</f>
        <v>37</v>
      </c>
      <c r="T99" s="65">
        <f>SUM(T85:T98)</f>
        <v>0</v>
      </c>
      <c r="U99" s="65">
        <f t="shared" ref="U99" si="116">SUM(U85:U98)</f>
        <v>14</v>
      </c>
      <c r="V99" s="65">
        <f t="shared" ref="V99" si="117">SUM(V85:V98)</f>
        <v>0</v>
      </c>
      <c r="W99" s="65">
        <f t="shared" ref="W99" si="118">SUM(W85:W98)</f>
        <v>0</v>
      </c>
      <c r="X99" s="65">
        <f t="shared" ref="X99" si="119">SUM(X85:X98)</f>
        <v>0</v>
      </c>
      <c r="Y99" s="65">
        <f t="shared" ref="Y99" si="120">SUM(Y85:Y98)</f>
        <v>0</v>
      </c>
      <c r="Z99" s="65">
        <f t="shared" ref="Z99" si="121">SUM(Z85:Z98)</f>
        <v>0</v>
      </c>
      <c r="AA99" s="65">
        <f t="shared" ref="AA99" si="122">SUM(AA85:AA98)</f>
        <v>9</v>
      </c>
      <c r="AB99" s="65">
        <f t="shared" ref="AB99" si="123">SUM(AB85:AB98)</f>
        <v>0</v>
      </c>
      <c r="AC99" s="65">
        <f t="shared" ref="AC99" si="124">SUM(AC85:AC98)</f>
        <v>14</v>
      </c>
      <c r="AD99" s="65">
        <f t="shared" ref="AD99" si="125">SUM(AD85:AD98)</f>
        <v>0</v>
      </c>
      <c r="AE99" s="65">
        <f t="shared" ref="AE99" si="126">SUM(AE85:AE98)</f>
        <v>0</v>
      </c>
      <c r="AF99" s="65">
        <f>SUM(AF85:AF98)</f>
        <v>37</v>
      </c>
      <c r="AG99" s="82">
        <f t="shared" si="103"/>
        <v>1</v>
      </c>
      <c r="AH99" s="164"/>
    </row>
    <row r="100" spans="1:34" ht="48.75" hidden="1" customHeight="1" x14ac:dyDescent="0.2">
      <c r="A100" s="116"/>
      <c r="B100" s="117"/>
      <c r="C100" s="128"/>
      <c r="D100" s="125"/>
      <c r="E100" s="118"/>
      <c r="F100" s="126"/>
      <c r="G100" s="171">
        <f>+G99+H99+I99</f>
        <v>14</v>
      </c>
      <c r="H100" s="171"/>
      <c r="I100" s="171"/>
      <c r="J100" s="171">
        <f t="shared" ref="J100" si="127">+J99+K99+L99</f>
        <v>0</v>
      </c>
      <c r="K100" s="171"/>
      <c r="L100" s="171"/>
      <c r="M100" s="171">
        <f t="shared" ref="M100" si="128">+M99+N99+O99</f>
        <v>9</v>
      </c>
      <c r="N100" s="171"/>
      <c r="O100" s="171"/>
      <c r="P100" s="171">
        <f t="shared" ref="P100" si="129">+P99+Q99+R99</f>
        <v>14</v>
      </c>
      <c r="Q100" s="171"/>
      <c r="R100" s="171"/>
      <c r="S100" s="65">
        <f>+G100+J100+M100+P100</f>
        <v>37</v>
      </c>
      <c r="T100" s="171">
        <f>+T99+U99+V99</f>
        <v>14</v>
      </c>
      <c r="U100" s="171"/>
      <c r="V100" s="171"/>
      <c r="W100" s="171">
        <f t="shared" ref="W100" si="130">+W99+X99+Y99</f>
        <v>0</v>
      </c>
      <c r="X100" s="171"/>
      <c r="Y100" s="171"/>
      <c r="Z100" s="171">
        <f t="shared" ref="Z100" si="131">+Z99+AA99+AB99</f>
        <v>9</v>
      </c>
      <c r="AA100" s="171"/>
      <c r="AB100" s="171"/>
      <c r="AC100" s="171">
        <f t="shared" ref="AC100" si="132">+AC99+AD99+AE99</f>
        <v>14</v>
      </c>
      <c r="AD100" s="171"/>
      <c r="AE100" s="171"/>
      <c r="AF100" s="65">
        <f>+T100+W100+Z100+AC100</f>
        <v>37</v>
      </c>
      <c r="AG100" s="82">
        <f t="shared" si="103"/>
        <v>1</v>
      </c>
      <c r="AH100" s="164"/>
    </row>
    <row r="101" spans="1:34" ht="48.75" hidden="1" customHeight="1" x14ac:dyDescent="0.2">
      <c r="A101" s="116"/>
      <c r="B101" s="117"/>
      <c r="C101" s="128"/>
      <c r="D101" s="125"/>
      <c r="E101" s="118"/>
      <c r="F101" s="126"/>
      <c r="G101" s="170">
        <f>+G100/S100</f>
        <v>0.3783783783783784</v>
      </c>
      <c r="H101" s="170"/>
      <c r="I101" s="170"/>
      <c r="J101" s="170">
        <f>+J100/S100</f>
        <v>0</v>
      </c>
      <c r="K101" s="170"/>
      <c r="L101" s="170"/>
      <c r="M101" s="170">
        <f>+M100/S100</f>
        <v>0.24324324324324326</v>
      </c>
      <c r="N101" s="170"/>
      <c r="O101" s="170"/>
      <c r="P101" s="170">
        <f>+P100/S100</f>
        <v>0.3783783783783784</v>
      </c>
      <c r="Q101" s="170"/>
      <c r="R101" s="170"/>
      <c r="S101" s="121">
        <f>+G101+J101+M101+P101</f>
        <v>1</v>
      </c>
      <c r="T101" s="170">
        <f>+T100/G100</f>
        <v>1</v>
      </c>
      <c r="U101" s="170"/>
      <c r="V101" s="170"/>
      <c r="W101" s="170" t="e">
        <f t="shared" ref="W101" si="133">+W100/J100</f>
        <v>#DIV/0!</v>
      </c>
      <c r="X101" s="170"/>
      <c r="Y101" s="170"/>
      <c r="Z101" s="170">
        <f t="shared" ref="Z101" si="134">+Z100/M100</f>
        <v>1</v>
      </c>
      <c r="AA101" s="170"/>
      <c r="AB101" s="170"/>
      <c r="AC101" s="170">
        <f t="shared" ref="AC101" si="135">+AC100/P100</f>
        <v>1</v>
      </c>
      <c r="AD101" s="170"/>
      <c r="AE101" s="170"/>
      <c r="AF101" s="121">
        <f>+AF100/S100</f>
        <v>1</v>
      </c>
      <c r="AG101" s="119"/>
      <c r="AH101" s="164"/>
    </row>
    <row r="102" spans="1:34" ht="48.75" customHeight="1" x14ac:dyDescent="0.2">
      <c r="A102" s="173" t="s">
        <v>171</v>
      </c>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5"/>
    </row>
    <row r="103" spans="1:34" ht="48.75" customHeight="1" x14ac:dyDescent="0.2">
      <c r="A103" s="111">
        <f>+A98+1</f>
        <v>75</v>
      </c>
      <c r="B103" s="111" t="s">
        <v>274</v>
      </c>
      <c r="C103" s="100" t="s">
        <v>171</v>
      </c>
      <c r="D103" s="60" t="s">
        <v>180</v>
      </c>
      <c r="E103" s="67" t="s">
        <v>185</v>
      </c>
      <c r="F103" s="67" t="s">
        <v>178</v>
      </c>
      <c r="G103" s="74"/>
      <c r="H103" s="74"/>
      <c r="I103" s="74"/>
      <c r="J103" s="74"/>
      <c r="K103" s="74"/>
      <c r="L103" s="74"/>
      <c r="M103" s="74"/>
      <c r="N103" s="74"/>
      <c r="O103" s="74">
        <v>1</v>
      </c>
      <c r="P103" s="74"/>
      <c r="Q103" s="74"/>
      <c r="R103" s="74"/>
      <c r="S103" s="78">
        <f t="shared" ref="S103:S116" si="136">IFERROR(SUM(G103:R103),"")</f>
        <v>1</v>
      </c>
      <c r="T103" s="102"/>
      <c r="U103" s="102"/>
      <c r="V103" s="102"/>
      <c r="W103" s="102"/>
      <c r="X103" s="102"/>
      <c r="Y103" s="102"/>
      <c r="Z103" s="102"/>
      <c r="AA103" s="102"/>
      <c r="AB103" s="74">
        <v>1</v>
      </c>
      <c r="AC103" s="102"/>
      <c r="AD103" s="102"/>
      <c r="AE103" s="102"/>
      <c r="AF103" s="66">
        <f t="shared" ref="AF103:AF116" si="137">IFERROR(SUM(T103:AE103),"")</f>
        <v>1</v>
      </c>
      <c r="AG103" s="82">
        <f t="shared" si="103"/>
        <v>1</v>
      </c>
      <c r="AH103" s="149" t="s">
        <v>365</v>
      </c>
    </row>
    <row r="104" spans="1:34" ht="48.75" customHeight="1" x14ac:dyDescent="0.2">
      <c r="A104" s="111">
        <f>+A103+1</f>
        <v>76</v>
      </c>
      <c r="B104" s="111" t="s">
        <v>274</v>
      </c>
      <c r="C104" s="68" t="s">
        <v>171</v>
      </c>
      <c r="D104" s="75" t="s">
        <v>42</v>
      </c>
      <c r="E104" s="69" t="s">
        <v>272</v>
      </c>
      <c r="F104" s="69" t="s">
        <v>178</v>
      </c>
      <c r="G104" s="74"/>
      <c r="H104" s="74"/>
      <c r="I104" s="74"/>
      <c r="J104" s="74"/>
      <c r="K104" s="74"/>
      <c r="L104" s="74"/>
      <c r="M104" s="74"/>
      <c r="N104" s="74"/>
      <c r="O104" s="74"/>
      <c r="P104" s="74"/>
      <c r="Q104" s="74">
        <v>1</v>
      </c>
      <c r="R104" s="74"/>
      <c r="S104" s="78">
        <f t="shared" si="136"/>
        <v>1</v>
      </c>
      <c r="T104" s="70"/>
      <c r="U104" s="70"/>
      <c r="V104" s="70"/>
      <c r="W104" s="70"/>
      <c r="X104" s="70"/>
      <c r="Y104" s="70"/>
      <c r="Z104" s="70"/>
      <c r="AA104" s="70"/>
      <c r="AB104" s="70"/>
      <c r="AC104" s="70"/>
      <c r="AD104" s="74">
        <v>1</v>
      </c>
      <c r="AE104" s="70"/>
      <c r="AF104" s="66">
        <f t="shared" si="137"/>
        <v>1</v>
      </c>
      <c r="AG104" s="82">
        <f t="shared" si="103"/>
        <v>1</v>
      </c>
      <c r="AH104" s="148" t="s">
        <v>366</v>
      </c>
    </row>
    <row r="105" spans="1:34" ht="78.75" customHeight="1" x14ac:dyDescent="0.2">
      <c r="A105" s="111">
        <f t="shared" ref="A105:A115" si="138">+A104+1</f>
        <v>77</v>
      </c>
      <c r="B105" s="111" t="s">
        <v>274</v>
      </c>
      <c r="C105" s="68" t="s">
        <v>171</v>
      </c>
      <c r="D105" s="75" t="s">
        <v>246</v>
      </c>
      <c r="E105" s="69" t="s">
        <v>187</v>
      </c>
      <c r="F105" s="69" t="s">
        <v>178</v>
      </c>
      <c r="G105" s="74"/>
      <c r="H105" s="74"/>
      <c r="I105" s="74"/>
      <c r="J105" s="74"/>
      <c r="K105" s="74"/>
      <c r="L105" s="74">
        <v>1</v>
      </c>
      <c r="M105" s="74"/>
      <c r="N105" s="74"/>
      <c r="O105" s="74"/>
      <c r="P105" s="74"/>
      <c r="Q105" s="74"/>
      <c r="R105" s="74"/>
      <c r="S105" s="78">
        <f t="shared" si="136"/>
        <v>1</v>
      </c>
      <c r="T105" s="70"/>
      <c r="U105" s="70"/>
      <c r="V105" s="70"/>
      <c r="W105" s="70"/>
      <c r="X105" s="70"/>
      <c r="Y105" s="74">
        <v>1</v>
      </c>
      <c r="Z105" s="70"/>
      <c r="AA105" s="70"/>
      <c r="AB105" s="70"/>
      <c r="AC105" s="70"/>
      <c r="AD105" s="70"/>
      <c r="AE105" s="70"/>
      <c r="AF105" s="66">
        <f t="shared" si="137"/>
        <v>1</v>
      </c>
      <c r="AG105" s="82">
        <f t="shared" si="103"/>
        <v>1</v>
      </c>
      <c r="AH105" s="148" t="s">
        <v>367</v>
      </c>
    </row>
    <row r="106" spans="1:34" ht="66" customHeight="1" x14ac:dyDescent="0.2">
      <c r="A106" s="111">
        <f t="shared" si="138"/>
        <v>78</v>
      </c>
      <c r="B106" s="111" t="s">
        <v>274</v>
      </c>
      <c r="C106" s="100" t="s">
        <v>171</v>
      </c>
      <c r="D106" s="60" t="s">
        <v>24</v>
      </c>
      <c r="E106" s="69" t="s">
        <v>187</v>
      </c>
      <c r="F106" s="69" t="s">
        <v>178</v>
      </c>
      <c r="G106" s="74"/>
      <c r="H106" s="74"/>
      <c r="I106" s="74"/>
      <c r="J106" s="74"/>
      <c r="K106" s="74"/>
      <c r="L106" s="74"/>
      <c r="M106" s="74"/>
      <c r="N106" s="74"/>
      <c r="O106" s="74"/>
      <c r="P106" s="74">
        <v>2</v>
      </c>
      <c r="Q106" s="74">
        <v>2</v>
      </c>
      <c r="R106" s="74">
        <v>2</v>
      </c>
      <c r="S106" s="78">
        <f t="shared" si="136"/>
        <v>6</v>
      </c>
      <c r="T106" s="70"/>
      <c r="U106" s="70"/>
      <c r="V106" s="70"/>
      <c r="W106" s="70"/>
      <c r="X106" s="70"/>
      <c r="Y106" s="70"/>
      <c r="Z106" s="70"/>
      <c r="AA106" s="70"/>
      <c r="AB106" s="70"/>
      <c r="AC106" s="74">
        <v>2</v>
      </c>
      <c r="AD106" s="74">
        <v>2</v>
      </c>
      <c r="AE106" s="74">
        <v>2</v>
      </c>
      <c r="AF106" s="66">
        <f t="shared" si="137"/>
        <v>6</v>
      </c>
      <c r="AG106" s="82">
        <f t="shared" si="103"/>
        <v>1</v>
      </c>
      <c r="AH106" s="148" t="s">
        <v>368</v>
      </c>
    </row>
    <row r="107" spans="1:34" ht="72.75" customHeight="1" x14ac:dyDescent="0.2">
      <c r="A107" s="111">
        <f t="shared" si="138"/>
        <v>79</v>
      </c>
      <c r="B107" s="111" t="s">
        <v>274</v>
      </c>
      <c r="C107" s="100" t="s">
        <v>171</v>
      </c>
      <c r="D107" s="60" t="s">
        <v>24</v>
      </c>
      <c r="E107" s="67" t="s">
        <v>185</v>
      </c>
      <c r="F107" s="67" t="s">
        <v>178</v>
      </c>
      <c r="G107" s="74"/>
      <c r="H107" s="74"/>
      <c r="I107" s="74"/>
      <c r="J107" s="74"/>
      <c r="K107" s="74"/>
      <c r="L107" s="74"/>
      <c r="M107" s="74"/>
      <c r="N107" s="74"/>
      <c r="O107" s="74"/>
      <c r="P107" s="74"/>
      <c r="Q107" s="74"/>
      <c r="R107" s="74">
        <v>2</v>
      </c>
      <c r="S107" s="78">
        <f t="shared" si="136"/>
        <v>2</v>
      </c>
      <c r="T107" s="102"/>
      <c r="U107" s="102"/>
      <c r="V107" s="102"/>
      <c r="W107" s="102"/>
      <c r="X107" s="102"/>
      <c r="Y107" s="102"/>
      <c r="Z107" s="102"/>
      <c r="AA107" s="102"/>
      <c r="AB107" s="102"/>
      <c r="AC107" s="102"/>
      <c r="AD107" s="102"/>
      <c r="AE107" s="74">
        <v>2</v>
      </c>
      <c r="AF107" s="66">
        <f t="shared" si="137"/>
        <v>2</v>
      </c>
      <c r="AG107" s="82">
        <f t="shared" si="103"/>
        <v>1</v>
      </c>
      <c r="AH107" s="149" t="s">
        <v>369</v>
      </c>
    </row>
    <row r="108" spans="1:34" ht="48.75" customHeight="1" x14ac:dyDescent="0.2">
      <c r="A108" s="111">
        <f t="shared" si="138"/>
        <v>80</v>
      </c>
      <c r="B108" s="111" t="s">
        <v>274</v>
      </c>
      <c r="C108" s="68" t="s">
        <v>171</v>
      </c>
      <c r="D108" s="75" t="s">
        <v>24</v>
      </c>
      <c r="E108" s="69" t="s">
        <v>186</v>
      </c>
      <c r="F108" s="69" t="s">
        <v>178</v>
      </c>
      <c r="G108" s="74"/>
      <c r="H108" s="74"/>
      <c r="I108" s="74"/>
      <c r="J108" s="74"/>
      <c r="K108" s="74"/>
      <c r="L108" s="74"/>
      <c r="M108" s="74"/>
      <c r="N108" s="74"/>
      <c r="O108" s="74"/>
      <c r="P108" s="74"/>
      <c r="Q108" s="74">
        <v>2</v>
      </c>
      <c r="R108" s="74">
        <v>2</v>
      </c>
      <c r="S108" s="78">
        <f t="shared" si="136"/>
        <v>4</v>
      </c>
      <c r="T108" s="70"/>
      <c r="U108" s="70"/>
      <c r="V108" s="70"/>
      <c r="W108" s="70"/>
      <c r="X108" s="70"/>
      <c r="Y108" s="70"/>
      <c r="Z108" s="70"/>
      <c r="AA108" s="70"/>
      <c r="AB108" s="70"/>
      <c r="AC108" s="70"/>
      <c r="AD108" s="74">
        <v>2</v>
      </c>
      <c r="AE108" s="74">
        <v>2</v>
      </c>
      <c r="AF108" s="66">
        <f t="shared" si="137"/>
        <v>4</v>
      </c>
      <c r="AG108" s="82">
        <f t="shared" si="103"/>
        <v>1</v>
      </c>
      <c r="AH108" s="148" t="s">
        <v>370</v>
      </c>
    </row>
    <row r="109" spans="1:34" ht="48.75" customHeight="1" x14ac:dyDescent="0.2">
      <c r="A109" s="111">
        <f t="shared" si="138"/>
        <v>81</v>
      </c>
      <c r="B109" s="111" t="s">
        <v>274</v>
      </c>
      <c r="C109" s="68" t="s">
        <v>171</v>
      </c>
      <c r="D109" s="75" t="s">
        <v>24</v>
      </c>
      <c r="E109" s="69" t="s">
        <v>271</v>
      </c>
      <c r="F109" s="69" t="s">
        <v>178</v>
      </c>
      <c r="G109" s="74"/>
      <c r="H109" s="74"/>
      <c r="I109" s="74"/>
      <c r="J109" s="74"/>
      <c r="K109" s="74"/>
      <c r="L109" s="74"/>
      <c r="M109" s="74"/>
      <c r="N109" s="74"/>
      <c r="O109" s="74"/>
      <c r="P109" s="74"/>
      <c r="Q109" s="74">
        <v>2</v>
      </c>
      <c r="R109" s="74">
        <v>2</v>
      </c>
      <c r="S109" s="78">
        <f t="shared" si="136"/>
        <v>4</v>
      </c>
      <c r="T109" s="70"/>
      <c r="U109" s="70"/>
      <c r="V109" s="70"/>
      <c r="W109" s="70"/>
      <c r="X109" s="70"/>
      <c r="Y109" s="70"/>
      <c r="Z109" s="70"/>
      <c r="AA109" s="70"/>
      <c r="AB109" s="70"/>
      <c r="AC109" s="70"/>
      <c r="AD109" s="74">
        <v>2</v>
      </c>
      <c r="AE109" s="74">
        <v>2</v>
      </c>
      <c r="AF109" s="66">
        <f t="shared" si="137"/>
        <v>4</v>
      </c>
      <c r="AG109" s="82">
        <f t="shared" si="103"/>
        <v>1</v>
      </c>
      <c r="AH109" s="162" t="s">
        <v>371</v>
      </c>
    </row>
    <row r="110" spans="1:34" ht="77.25" customHeight="1" x14ac:dyDescent="0.2">
      <c r="A110" s="111">
        <f t="shared" si="138"/>
        <v>82</v>
      </c>
      <c r="B110" s="111" t="s">
        <v>274</v>
      </c>
      <c r="C110" s="68" t="s">
        <v>171</v>
      </c>
      <c r="D110" s="75" t="s">
        <v>268</v>
      </c>
      <c r="E110" s="69" t="s">
        <v>295</v>
      </c>
      <c r="F110" s="69" t="s">
        <v>178</v>
      </c>
      <c r="G110" s="74"/>
      <c r="H110" s="74"/>
      <c r="I110" s="74"/>
      <c r="J110" s="74">
        <v>1</v>
      </c>
      <c r="K110" s="74"/>
      <c r="L110" s="74"/>
      <c r="M110" s="74">
        <v>1</v>
      </c>
      <c r="N110" s="74"/>
      <c r="O110" s="74"/>
      <c r="P110" s="74"/>
      <c r="Q110" s="74"/>
      <c r="R110" s="74">
        <v>1</v>
      </c>
      <c r="S110" s="78">
        <f t="shared" si="136"/>
        <v>3</v>
      </c>
      <c r="T110" s="70"/>
      <c r="U110" s="70"/>
      <c r="V110" s="70"/>
      <c r="W110" s="74">
        <v>1</v>
      </c>
      <c r="X110" s="70"/>
      <c r="Y110" s="70"/>
      <c r="Z110" s="74">
        <v>1</v>
      </c>
      <c r="AA110" s="70"/>
      <c r="AB110" s="70"/>
      <c r="AC110" s="70"/>
      <c r="AD110" s="70"/>
      <c r="AE110" s="74">
        <v>1</v>
      </c>
      <c r="AF110" s="66">
        <f t="shared" si="137"/>
        <v>3</v>
      </c>
      <c r="AG110" s="82">
        <f t="shared" si="103"/>
        <v>1</v>
      </c>
      <c r="AH110" s="148" t="s">
        <v>372</v>
      </c>
    </row>
    <row r="111" spans="1:34" ht="48.75" customHeight="1" x14ac:dyDescent="0.2">
      <c r="A111" s="111">
        <f t="shared" si="138"/>
        <v>83</v>
      </c>
      <c r="B111" s="111"/>
      <c r="C111" s="68" t="s">
        <v>171</v>
      </c>
      <c r="D111" s="75" t="s">
        <v>298</v>
      </c>
      <c r="E111" s="69" t="s">
        <v>188</v>
      </c>
      <c r="F111" s="69"/>
      <c r="G111" s="74"/>
      <c r="H111" s="74"/>
      <c r="I111" s="74"/>
      <c r="J111" s="74"/>
      <c r="K111" s="74">
        <v>1</v>
      </c>
      <c r="L111" s="74"/>
      <c r="M111" s="74"/>
      <c r="N111" s="74"/>
      <c r="O111" s="74">
        <v>1</v>
      </c>
      <c r="P111" s="74"/>
      <c r="Q111" s="74"/>
      <c r="R111" s="74"/>
      <c r="S111" s="78">
        <f t="shared" si="136"/>
        <v>2</v>
      </c>
      <c r="T111" s="70"/>
      <c r="U111" s="70"/>
      <c r="V111" s="70"/>
      <c r="W111" s="74"/>
      <c r="X111" s="74">
        <v>1</v>
      </c>
      <c r="Y111" s="74"/>
      <c r="Z111" s="74"/>
      <c r="AA111" s="74"/>
      <c r="AB111" s="74">
        <v>1</v>
      </c>
      <c r="AC111" s="70"/>
      <c r="AD111" s="70"/>
      <c r="AE111" s="70"/>
      <c r="AF111" s="66">
        <f t="shared" si="137"/>
        <v>2</v>
      </c>
      <c r="AG111" s="82">
        <f t="shared" si="103"/>
        <v>1</v>
      </c>
      <c r="AH111" s="148" t="s">
        <v>373</v>
      </c>
    </row>
    <row r="112" spans="1:34" ht="181.5" customHeight="1" x14ac:dyDescent="0.2">
      <c r="A112" s="111">
        <f t="shared" si="138"/>
        <v>84</v>
      </c>
      <c r="B112" s="111" t="s">
        <v>274</v>
      </c>
      <c r="C112" s="68" t="s">
        <v>171</v>
      </c>
      <c r="D112" s="75" t="s">
        <v>24</v>
      </c>
      <c r="E112" s="95" t="s">
        <v>263</v>
      </c>
      <c r="F112" s="69" t="s">
        <v>178</v>
      </c>
      <c r="G112" s="74"/>
      <c r="H112" s="74"/>
      <c r="I112" s="74">
        <v>1</v>
      </c>
      <c r="J112" s="74">
        <v>1</v>
      </c>
      <c r="K112" s="74"/>
      <c r="L112" s="74">
        <v>2</v>
      </c>
      <c r="M112" s="74">
        <v>2</v>
      </c>
      <c r="N112" s="74">
        <v>2</v>
      </c>
      <c r="O112" s="74">
        <v>2</v>
      </c>
      <c r="P112" s="74">
        <v>4</v>
      </c>
      <c r="Q112" s="74">
        <v>2</v>
      </c>
      <c r="R112" s="74">
        <v>2</v>
      </c>
      <c r="S112" s="78">
        <f t="shared" si="136"/>
        <v>18</v>
      </c>
      <c r="T112" s="70"/>
      <c r="U112" s="70"/>
      <c r="V112" s="74">
        <v>1</v>
      </c>
      <c r="W112" s="74">
        <v>1</v>
      </c>
      <c r="X112" s="70"/>
      <c r="Y112" s="74">
        <v>2</v>
      </c>
      <c r="Z112" s="74">
        <v>2</v>
      </c>
      <c r="AA112" s="74">
        <v>2</v>
      </c>
      <c r="AB112" s="74">
        <v>2</v>
      </c>
      <c r="AC112" s="74">
        <v>4</v>
      </c>
      <c r="AD112" s="74">
        <v>2</v>
      </c>
      <c r="AE112" s="74">
        <v>2</v>
      </c>
      <c r="AF112" s="66">
        <f t="shared" si="137"/>
        <v>18</v>
      </c>
      <c r="AG112" s="82">
        <f t="shared" si="103"/>
        <v>1</v>
      </c>
      <c r="AH112" s="163" t="s">
        <v>374</v>
      </c>
    </row>
    <row r="113" spans="1:34" ht="101.25" customHeight="1" x14ac:dyDescent="0.2">
      <c r="A113" s="111">
        <f t="shared" si="138"/>
        <v>85</v>
      </c>
      <c r="B113" s="111" t="s">
        <v>274</v>
      </c>
      <c r="C113" s="68" t="s">
        <v>171</v>
      </c>
      <c r="D113" s="75" t="s">
        <v>24</v>
      </c>
      <c r="E113" s="69" t="s">
        <v>188</v>
      </c>
      <c r="F113" s="69" t="s">
        <v>178</v>
      </c>
      <c r="G113" s="74"/>
      <c r="H113" s="74"/>
      <c r="I113" s="74"/>
      <c r="J113" s="74"/>
      <c r="K113" s="74"/>
      <c r="L113" s="74">
        <v>2</v>
      </c>
      <c r="M113" s="74"/>
      <c r="N113" s="74"/>
      <c r="O113" s="74"/>
      <c r="P113" s="74">
        <v>2</v>
      </c>
      <c r="Q113" s="74">
        <v>2</v>
      </c>
      <c r="R113" s="74"/>
      <c r="S113" s="78">
        <f t="shared" si="136"/>
        <v>6</v>
      </c>
      <c r="T113" s="70"/>
      <c r="U113" s="70"/>
      <c r="V113" s="70"/>
      <c r="W113" s="70"/>
      <c r="X113" s="70"/>
      <c r="Y113" s="74">
        <v>2</v>
      </c>
      <c r="Z113" s="70"/>
      <c r="AA113" s="70"/>
      <c r="AB113" s="70"/>
      <c r="AC113" s="74">
        <v>2</v>
      </c>
      <c r="AD113" s="74">
        <v>2</v>
      </c>
      <c r="AE113" s="70"/>
      <c r="AF113" s="66">
        <f t="shared" si="137"/>
        <v>6</v>
      </c>
      <c r="AG113" s="82">
        <f t="shared" si="103"/>
        <v>1</v>
      </c>
      <c r="AH113" s="148" t="s">
        <v>375</v>
      </c>
    </row>
    <row r="114" spans="1:34" ht="48.75" customHeight="1" x14ac:dyDescent="0.2">
      <c r="A114" s="111">
        <f t="shared" si="138"/>
        <v>86</v>
      </c>
      <c r="B114" s="111" t="s">
        <v>274</v>
      </c>
      <c r="C114" s="68" t="s">
        <v>171</v>
      </c>
      <c r="D114" s="75" t="s">
        <v>179</v>
      </c>
      <c r="E114" s="69" t="s">
        <v>188</v>
      </c>
      <c r="F114" s="69" t="s">
        <v>178</v>
      </c>
      <c r="G114" s="74"/>
      <c r="H114" s="74"/>
      <c r="I114" s="74"/>
      <c r="J114" s="74"/>
      <c r="K114" s="74"/>
      <c r="L114" s="74"/>
      <c r="M114" s="74"/>
      <c r="N114" s="74"/>
      <c r="O114" s="74"/>
      <c r="P114" s="74"/>
      <c r="Q114" s="74">
        <v>1</v>
      </c>
      <c r="R114" s="74"/>
      <c r="S114" s="78">
        <f t="shared" si="136"/>
        <v>1</v>
      </c>
      <c r="T114" s="70"/>
      <c r="U114" s="70"/>
      <c r="V114" s="70"/>
      <c r="W114" s="70"/>
      <c r="X114" s="70"/>
      <c r="Y114" s="70"/>
      <c r="Z114" s="70"/>
      <c r="AA114" s="70"/>
      <c r="AB114" s="70"/>
      <c r="AC114" s="70"/>
      <c r="AD114" s="74">
        <v>1</v>
      </c>
      <c r="AE114" s="70"/>
      <c r="AF114" s="66">
        <f t="shared" si="137"/>
        <v>1</v>
      </c>
      <c r="AG114" s="82">
        <f t="shared" si="103"/>
        <v>1</v>
      </c>
      <c r="AH114" s="148" t="s">
        <v>329</v>
      </c>
    </row>
    <row r="115" spans="1:34" ht="108" customHeight="1" x14ac:dyDescent="0.2">
      <c r="A115" s="111">
        <f t="shared" si="138"/>
        <v>87</v>
      </c>
      <c r="B115" s="111" t="s">
        <v>274</v>
      </c>
      <c r="C115" s="68" t="s">
        <v>171</v>
      </c>
      <c r="D115" s="75" t="s">
        <v>210</v>
      </c>
      <c r="E115" s="69" t="s">
        <v>189</v>
      </c>
      <c r="F115" s="69" t="s">
        <v>204</v>
      </c>
      <c r="G115" s="74">
        <v>1</v>
      </c>
      <c r="H115" s="74">
        <v>1</v>
      </c>
      <c r="I115" s="74">
        <v>1</v>
      </c>
      <c r="J115" s="74">
        <v>1</v>
      </c>
      <c r="K115" s="74">
        <v>1</v>
      </c>
      <c r="L115" s="74"/>
      <c r="M115" s="74"/>
      <c r="N115" s="74"/>
      <c r="O115" s="74"/>
      <c r="P115" s="74"/>
      <c r="Q115" s="74"/>
      <c r="R115" s="74"/>
      <c r="S115" s="78">
        <f t="shared" si="136"/>
        <v>5</v>
      </c>
      <c r="T115" s="74">
        <v>1</v>
      </c>
      <c r="U115" s="74">
        <v>1</v>
      </c>
      <c r="V115" s="74">
        <v>1</v>
      </c>
      <c r="W115" s="74">
        <v>1</v>
      </c>
      <c r="X115" s="74">
        <v>1</v>
      </c>
      <c r="Y115" s="74"/>
      <c r="Z115" s="74"/>
      <c r="AA115" s="104"/>
      <c r="AB115" s="104"/>
      <c r="AC115" s="104"/>
      <c r="AD115" s="104"/>
      <c r="AE115" s="104"/>
      <c r="AF115" s="66">
        <f t="shared" si="137"/>
        <v>5</v>
      </c>
      <c r="AG115" s="82">
        <f t="shared" si="103"/>
        <v>1</v>
      </c>
      <c r="AH115" s="148" t="s">
        <v>376</v>
      </c>
    </row>
    <row r="116" spans="1:34" ht="48.75" customHeight="1" x14ac:dyDescent="0.2">
      <c r="A116" s="111">
        <f>+A115+1</f>
        <v>88</v>
      </c>
      <c r="B116" s="111" t="s">
        <v>274</v>
      </c>
      <c r="C116" s="68" t="s">
        <v>171</v>
      </c>
      <c r="D116" s="75" t="s">
        <v>25</v>
      </c>
      <c r="E116" s="69" t="s">
        <v>186</v>
      </c>
      <c r="F116" s="69" t="s">
        <v>178</v>
      </c>
      <c r="G116" s="74"/>
      <c r="H116" s="74"/>
      <c r="I116" s="74"/>
      <c r="J116" s="74"/>
      <c r="K116" s="74"/>
      <c r="L116" s="74">
        <v>1</v>
      </c>
      <c r="M116" s="74"/>
      <c r="N116" s="74"/>
      <c r="O116" s="74"/>
      <c r="P116" s="74"/>
      <c r="Q116" s="74"/>
      <c r="R116" s="74"/>
      <c r="S116" s="78">
        <f t="shared" si="136"/>
        <v>1</v>
      </c>
      <c r="T116" s="70"/>
      <c r="U116" s="70"/>
      <c r="V116" s="70"/>
      <c r="W116" s="70"/>
      <c r="X116" s="70"/>
      <c r="Y116" s="74">
        <v>1</v>
      </c>
      <c r="Z116" s="70"/>
      <c r="AA116" s="70"/>
      <c r="AB116" s="70"/>
      <c r="AC116" s="70"/>
      <c r="AD116" s="70"/>
      <c r="AE116" s="70"/>
      <c r="AF116" s="66">
        <f t="shared" si="137"/>
        <v>1</v>
      </c>
      <c r="AG116" s="82">
        <f t="shared" si="103"/>
        <v>1</v>
      </c>
      <c r="AH116" s="148" t="s">
        <v>299</v>
      </c>
    </row>
    <row r="117" spans="1:34" ht="48.75" hidden="1" customHeight="1" x14ac:dyDescent="0.2">
      <c r="A117" s="116"/>
      <c r="B117" s="117"/>
      <c r="C117" s="128"/>
      <c r="D117" s="129"/>
      <c r="E117" s="126"/>
      <c r="F117" s="126"/>
      <c r="G117" s="65">
        <f>SUM(G103:G116)</f>
        <v>1</v>
      </c>
      <c r="H117" s="65">
        <f t="shared" ref="H117" si="139">SUM(H103:H116)</f>
        <v>1</v>
      </c>
      <c r="I117" s="65">
        <f t="shared" ref="I117" si="140">SUM(I103:I116)</f>
        <v>2</v>
      </c>
      <c r="J117" s="65">
        <f t="shared" ref="J117" si="141">SUM(J103:J116)</f>
        <v>3</v>
      </c>
      <c r="K117" s="65">
        <f t="shared" ref="K117" si="142">SUM(K103:K116)</f>
        <v>2</v>
      </c>
      <c r="L117" s="65">
        <f t="shared" ref="L117" si="143">SUM(L103:L116)</f>
        <v>6</v>
      </c>
      <c r="M117" s="65">
        <f t="shared" ref="M117" si="144">SUM(M103:M116)</f>
        <v>3</v>
      </c>
      <c r="N117" s="65">
        <f t="shared" ref="N117" si="145">SUM(N103:N116)</f>
        <v>2</v>
      </c>
      <c r="O117" s="65">
        <f t="shared" ref="O117" si="146">SUM(O103:O116)</f>
        <v>4</v>
      </c>
      <c r="P117" s="65">
        <f t="shared" ref="P117" si="147">SUM(P103:P116)</f>
        <v>8</v>
      </c>
      <c r="Q117" s="65">
        <f t="shared" ref="Q117" si="148">SUM(Q103:Q116)</f>
        <v>12</v>
      </c>
      <c r="R117" s="65">
        <f t="shared" ref="R117:AE117" si="149">SUM(R103:R116)</f>
        <v>11</v>
      </c>
      <c r="S117" s="158">
        <f t="shared" si="149"/>
        <v>55</v>
      </c>
      <c r="T117" s="158">
        <f t="shared" si="149"/>
        <v>1</v>
      </c>
      <c r="U117" s="158">
        <f t="shared" si="149"/>
        <v>1</v>
      </c>
      <c r="V117" s="158">
        <f t="shared" si="149"/>
        <v>2</v>
      </c>
      <c r="W117" s="158">
        <f t="shared" si="149"/>
        <v>3</v>
      </c>
      <c r="X117" s="158">
        <f t="shared" si="149"/>
        <v>2</v>
      </c>
      <c r="Y117" s="158">
        <f t="shared" si="149"/>
        <v>6</v>
      </c>
      <c r="Z117" s="158">
        <f t="shared" si="149"/>
        <v>3</v>
      </c>
      <c r="AA117" s="158">
        <f t="shared" si="149"/>
        <v>2</v>
      </c>
      <c r="AB117" s="158">
        <f t="shared" si="149"/>
        <v>4</v>
      </c>
      <c r="AC117" s="158">
        <f t="shared" si="149"/>
        <v>8</v>
      </c>
      <c r="AD117" s="158">
        <f t="shared" si="149"/>
        <v>12</v>
      </c>
      <c r="AE117" s="158">
        <f t="shared" si="149"/>
        <v>11</v>
      </c>
      <c r="AF117" s="65">
        <f>SUM(AF103:AF116)</f>
        <v>55</v>
      </c>
      <c r="AG117" s="119">
        <f>+AF117/S117</f>
        <v>1</v>
      </c>
      <c r="AH117" s="164"/>
    </row>
    <row r="118" spans="1:34" ht="48.75" hidden="1" customHeight="1" x14ac:dyDescent="0.2">
      <c r="A118" s="116"/>
      <c r="B118" s="117"/>
      <c r="C118" s="128"/>
      <c r="D118" s="129"/>
      <c r="E118" s="126"/>
      <c r="F118" s="126"/>
      <c r="G118" s="171">
        <f>+G117+H117+I117</f>
        <v>4</v>
      </c>
      <c r="H118" s="171"/>
      <c r="I118" s="171"/>
      <c r="J118" s="171">
        <f t="shared" ref="J118" si="150">+J117+K117+L117</f>
        <v>11</v>
      </c>
      <c r="K118" s="171"/>
      <c r="L118" s="171"/>
      <c r="M118" s="171">
        <f t="shared" ref="M118" si="151">+M117+N117+O117</f>
        <v>9</v>
      </c>
      <c r="N118" s="171"/>
      <c r="O118" s="171"/>
      <c r="P118" s="171">
        <f t="shared" ref="P118" si="152">+P117+Q117+R117</f>
        <v>31</v>
      </c>
      <c r="Q118" s="171"/>
      <c r="R118" s="171"/>
      <c r="S118" s="65">
        <f>+G118+J118+M118+P118</f>
        <v>55</v>
      </c>
      <c r="T118" s="171">
        <f>+T117+U117+V117</f>
        <v>4</v>
      </c>
      <c r="U118" s="171"/>
      <c r="V118" s="171"/>
      <c r="W118" s="171">
        <f t="shared" ref="W118" si="153">+W117+X117+Y117</f>
        <v>11</v>
      </c>
      <c r="X118" s="171"/>
      <c r="Y118" s="171"/>
      <c r="Z118" s="171">
        <f t="shared" ref="Z118" si="154">+Z117+AA117+AB117</f>
        <v>9</v>
      </c>
      <c r="AA118" s="171"/>
      <c r="AB118" s="171"/>
      <c r="AC118" s="171">
        <f t="shared" ref="AC118" si="155">+AC117+AD117+AE117</f>
        <v>31</v>
      </c>
      <c r="AD118" s="171"/>
      <c r="AE118" s="171"/>
      <c r="AF118" s="65">
        <f>+T118+W118+Z118+AC118</f>
        <v>55</v>
      </c>
      <c r="AG118" s="119">
        <f>+AF118/S118</f>
        <v>1</v>
      </c>
      <c r="AH118" s="164"/>
    </row>
    <row r="119" spans="1:34" ht="48.75" hidden="1" customHeight="1" x14ac:dyDescent="0.2">
      <c r="A119" s="116"/>
      <c r="B119" s="117"/>
      <c r="C119" s="128"/>
      <c r="D119" s="129"/>
      <c r="E119" s="126"/>
      <c r="F119" s="126"/>
      <c r="G119" s="170">
        <f>+G118/S118</f>
        <v>7.2727272727272724E-2</v>
      </c>
      <c r="H119" s="170"/>
      <c r="I119" s="170"/>
      <c r="J119" s="170">
        <f>+J118/S118</f>
        <v>0.2</v>
      </c>
      <c r="K119" s="170"/>
      <c r="L119" s="170"/>
      <c r="M119" s="170">
        <f>+M118/S118</f>
        <v>0.16363636363636364</v>
      </c>
      <c r="N119" s="170"/>
      <c r="O119" s="170"/>
      <c r="P119" s="170">
        <f>+P118/S118</f>
        <v>0.5636363636363636</v>
      </c>
      <c r="Q119" s="170"/>
      <c r="R119" s="170"/>
      <c r="S119" s="121">
        <f>+G119+J119+M119+P119</f>
        <v>1</v>
      </c>
      <c r="T119" s="170">
        <f>+T118/G118</f>
        <v>1</v>
      </c>
      <c r="U119" s="170"/>
      <c r="V119" s="170"/>
      <c r="W119" s="170">
        <f t="shared" ref="W119" si="156">+W118/J118</f>
        <v>1</v>
      </c>
      <c r="X119" s="170"/>
      <c r="Y119" s="170"/>
      <c r="Z119" s="170">
        <f t="shared" ref="Z119" si="157">+Z118/M118</f>
        <v>1</v>
      </c>
      <c r="AA119" s="170"/>
      <c r="AB119" s="170"/>
      <c r="AC119" s="170">
        <f t="shared" ref="AC119" si="158">+AC118/P118</f>
        <v>1</v>
      </c>
      <c r="AD119" s="170"/>
      <c r="AE119" s="170"/>
      <c r="AF119" s="121">
        <f>+AF118/S118</f>
        <v>1</v>
      </c>
      <c r="AG119" s="119"/>
      <c r="AH119" s="164"/>
    </row>
    <row r="120" spans="1:34" ht="48.75" customHeight="1" x14ac:dyDescent="0.2">
      <c r="A120" s="173" t="s">
        <v>166</v>
      </c>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5"/>
    </row>
    <row r="121" spans="1:34" ht="121.5" customHeight="1" x14ac:dyDescent="0.2">
      <c r="A121" s="111">
        <f>+A116+1</f>
        <v>89</v>
      </c>
      <c r="B121" s="77" t="s">
        <v>275</v>
      </c>
      <c r="C121" s="68" t="s">
        <v>168</v>
      </c>
      <c r="D121" s="80" t="s">
        <v>167</v>
      </c>
      <c r="E121" s="69" t="s">
        <v>271</v>
      </c>
      <c r="F121" s="69" t="s">
        <v>178</v>
      </c>
      <c r="G121" s="74">
        <v>1</v>
      </c>
      <c r="H121" s="74"/>
      <c r="I121" s="104"/>
      <c r="J121" s="104"/>
      <c r="K121" s="74">
        <v>1</v>
      </c>
      <c r="L121" s="104"/>
      <c r="M121" s="74"/>
      <c r="N121" s="104"/>
      <c r="O121" s="74">
        <v>1</v>
      </c>
      <c r="P121" s="104"/>
      <c r="Q121" s="104"/>
      <c r="R121" s="104"/>
      <c r="S121" s="76">
        <f t="shared" ref="S121:S134" si="159">IFERROR(SUM(G121:R121),"")</f>
        <v>3</v>
      </c>
      <c r="T121" s="74">
        <v>1</v>
      </c>
      <c r="U121" s="70"/>
      <c r="V121" s="70"/>
      <c r="W121" s="70"/>
      <c r="X121" s="74">
        <v>1</v>
      </c>
      <c r="Y121" s="70"/>
      <c r="Z121" s="70"/>
      <c r="AA121" s="70"/>
      <c r="AB121" s="74">
        <v>1</v>
      </c>
      <c r="AC121" s="70"/>
      <c r="AD121" s="70"/>
      <c r="AE121" s="70"/>
      <c r="AF121" s="66">
        <f t="shared" ref="AF121:AF134" si="160">IFERROR(SUM(T121:AE121),"")</f>
        <v>3</v>
      </c>
      <c r="AG121" s="82">
        <f t="shared" si="103"/>
        <v>1</v>
      </c>
      <c r="AH121" s="148" t="s">
        <v>377</v>
      </c>
    </row>
    <row r="122" spans="1:34" ht="137.25" customHeight="1" x14ac:dyDescent="0.2">
      <c r="A122" s="111">
        <f>+A121+1</f>
        <v>90</v>
      </c>
      <c r="B122" s="111" t="s">
        <v>275</v>
      </c>
      <c r="C122" s="68" t="s">
        <v>168</v>
      </c>
      <c r="D122" s="80" t="s">
        <v>164</v>
      </c>
      <c r="E122" s="95" t="s">
        <v>184</v>
      </c>
      <c r="F122" s="69" t="s">
        <v>178</v>
      </c>
      <c r="G122" s="74"/>
      <c r="H122" s="74"/>
      <c r="I122" s="104"/>
      <c r="J122" s="104"/>
      <c r="K122" s="74">
        <v>1</v>
      </c>
      <c r="L122" s="104"/>
      <c r="M122" s="74"/>
      <c r="N122" s="104"/>
      <c r="O122" s="74">
        <v>1</v>
      </c>
      <c r="P122" s="104"/>
      <c r="Q122" s="104"/>
      <c r="R122" s="104"/>
      <c r="S122" s="76">
        <f t="shared" si="159"/>
        <v>2</v>
      </c>
      <c r="T122" s="70"/>
      <c r="U122" s="70"/>
      <c r="V122" s="70"/>
      <c r="W122" s="70"/>
      <c r="X122" s="74">
        <v>1</v>
      </c>
      <c r="Y122" s="70"/>
      <c r="Z122" s="70"/>
      <c r="AA122" s="70"/>
      <c r="AB122" s="74">
        <v>1</v>
      </c>
      <c r="AC122" s="70"/>
      <c r="AD122" s="70"/>
      <c r="AE122" s="70"/>
      <c r="AF122" s="66">
        <f t="shared" si="160"/>
        <v>2</v>
      </c>
      <c r="AG122" s="82">
        <f t="shared" si="103"/>
        <v>1</v>
      </c>
      <c r="AH122" s="148" t="s">
        <v>378</v>
      </c>
    </row>
    <row r="123" spans="1:34" ht="120" customHeight="1" x14ac:dyDescent="0.2">
      <c r="A123" s="111">
        <f t="shared" ref="A123:A134" si="161">+A122+1</f>
        <v>91</v>
      </c>
      <c r="B123" s="111" t="s">
        <v>275</v>
      </c>
      <c r="C123" s="68" t="s">
        <v>168</v>
      </c>
      <c r="D123" s="80" t="s">
        <v>147</v>
      </c>
      <c r="E123" s="95" t="s">
        <v>271</v>
      </c>
      <c r="F123" s="69" t="s">
        <v>178</v>
      </c>
      <c r="G123" s="74"/>
      <c r="H123" s="74"/>
      <c r="I123" s="104"/>
      <c r="J123" s="104"/>
      <c r="K123" s="74">
        <v>1</v>
      </c>
      <c r="L123" s="104"/>
      <c r="M123" s="74"/>
      <c r="N123" s="104"/>
      <c r="O123" s="74">
        <v>1</v>
      </c>
      <c r="P123" s="104"/>
      <c r="Q123" s="104"/>
      <c r="R123" s="104"/>
      <c r="S123" s="76">
        <f t="shared" si="159"/>
        <v>2</v>
      </c>
      <c r="T123" s="70"/>
      <c r="U123" s="70"/>
      <c r="V123" s="70"/>
      <c r="W123" s="70"/>
      <c r="X123" s="74">
        <v>1</v>
      </c>
      <c r="Y123" s="70"/>
      <c r="Z123" s="70"/>
      <c r="AA123" s="70"/>
      <c r="AB123" s="74">
        <v>1</v>
      </c>
      <c r="AC123" s="70"/>
      <c r="AD123" s="70"/>
      <c r="AE123" s="70"/>
      <c r="AF123" s="66">
        <f t="shared" si="160"/>
        <v>2</v>
      </c>
      <c r="AG123" s="82">
        <f t="shared" si="103"/>
        <v>1</v>
      </c>
      <c r="AH123" s="148" t="s">
        <v>379</v>
      </c>
    </row>
    <row r="124" spans="1:34" ht="119.25" customHeight="1" x14ac:dyDescent="0.2">
      <c r="A124" s="111">
        <f t="shared" si="161"/>
        <v>92</v>
      </c>
      <c r="B124" s="111" t="s">
        <v>275</v>
      </c>
      <c r="C124" s="68" t="s">
        <v>168</v>
      </c>
      <c r="D124" s="80" t="s">
        <v>148</v>
      </c>
      <c r="E124" s="95" t="s">
        <v>271</v>
      </c>
      <c r="F124" s="69" t="s">
        <v>178</v>
      </c>
      <c r="G124" s="74"/>
      <c r="H124" s="74"/>
      <c r="I124" s="104"/>
      <c r="J124" s="104"/>
      <c r="K124" s="74">
        <v>1</v>
      </c>
      <c r="L124" s="104"/>
      <c r="M124" s="74"/>
      <c r="N124" s="104"/>
      <c r="O124" s="74">
        <v>1</v>
      </c>
      <c r="P124" s="104"/>
      <c r="Q124" s="104"/>
      <c r="R124" s="104"/>
      <c r="S124" s="76">
        <f t="shared" si="159"/>
        <v>2</v>
      </c>
      <c r="T124" s="70"/>
      <c r="U124" s="70"/>
      <c r="V124" s="70"/>
      <c r="W124" s="70"/>
      <c r="X124" s="74">
        <v>1</v>
      </c>
      <c r="Y124" s="70"/>
      <c r="Z124" s="70"/>
      <c r="AA124" s="70"/>
      <c r="AB124" s="74">
        <v>1</v>
      </c>
      <c r="AC124" s="70"/>
      <c r="AD124" s="70"/>
      <c r="AE124" s="70"/>
      <c r="AF124" s="66">
        <f t="shared" si="160"/>
        <v>2</v>
      </c>
      <c r="AG124" s="82">
        <f t="shared" si="103"/>
        <v>1</v>
      </c>
      <c r="AH124" s="148" t="s">
        <v>380</v>
      </c>
    </row>
    <row r="125" spans="1:34" ht="128.25" customHeight="1" x14ac:dyDescent="0.2">
      <c r="A125" s="111">
        <f t="shared" si="161"/>
        <v>93</v>
      </c>
      <c r="B125" s="111" t="s">
        <v>275</v>
      </c>
      <c r="C125" s="100" t="s">
        <v>168</v>
      </c>
      <c r="D125" s="101" t="s">
        <v>149</v>
      </c>
      <c r="E125" s="60" t="s">
        <v>185</v>
      </c>
      <c r="F125" s="67" t="s">
        <v>178</v>
      </c>
      <c r="G125" s="74"/>
      <c r="H125" s="74"/>
      <c r="I125" s="104"/>
      <c r="J125" s="104"/>
      <c r="K125" s="74">
        <v>1</v>
      </c>
      <c r="L125" s="104"/>
      <c r="M125" s="74"/>
      <c r="N125" s="104"/>
      <c r="O125" s="74">
        <v>1</v>
      </c>
      <c r="P125" s="104"/>
      <c r="Q125" s="104"/>
      <c r="R125" s="104"/>
      <c r="S125" s="76">
        <f t="shared" si="159"/>
        <v>2</v>
      </c>
      <c r="T125" s="102"/>
      <c r="U125" s="102"/>
      <c r="V125" s="102"/>
      <c r="W125" s="102"/>
      <c r="X125" s="74">
        <v>1</v>
      </c>
      <c r="Y125" s="102"/>
      <c r="Z125" s="102"/>
      <c r="AA125" s="102"/>
      <c r="AB125" s="74">
        <v>1</v>
      </c>
      <c r="AC125" s="102"/>
      <c r="AD125" s="102"/>
      <c r="AE125" s="102"/>
      <c r="AF125" s="66">
        <f t="shared" si="160"/>
        <v>2</v>
      </c>
      <c r="AG125" s="82">
        <f t="shared" si="103"/>
        <v>1</v>
      </c>
      <c r="AH125" s="149" t="s">
        <v>381</v>
      </c>
    </row>
    <row r="126" spans="1:34" ht="88.5" customHeight="1" x14ac:dyDescent="0.2">
      <c r="A126" s="111">
        <f t="shared" si="161"/>
        <v>94</v>
      </c>
      <c r="B126" s="111" t="s">
        <v>275</v>
      </c>
      <c r="C126" s="68" t="s">
        <v>168</v>
      </c>
      <c r="D126" s="80" t="s">
        <v>150</v>
      </c>
      <c r="E126" s="95" t="s">
        <v>186</v>
      </c>
      <c r="F126" s="69" t="s">
        <v>178</v>
      </c>
      <c r="G126" s="74"/>
      <c r="H126" s="74"/>
      <c r="I126" s="104"/>
      <c r="J126" s="104"/>
      <c r="K126" s="74">
        <v>1</v>
      </c>
      <c r="L126" s="104"/>
      <c r="M126" s="74"/>
      <c r="N126" s="104"/>
      <c r="O126" s="74">
        <v>1</v>
      </c>
      <c r="P126" s="104"/>
      <c r="Q126" s="104"/>
      <c r="R126" s="104"/>
      <c r="S126" s="76">
        <f t="shared" si="159"/>
        <v>2</v>
      </c>
      <c r="T126" s="70"/>
      <c r="U126" s="70"/>
      <c r="V126" s="70"/>
      <c r="W126" s="70"/>
      <c r="X126" s="74">
        <v>1</v>
      </c>
      <c r="Y126" s="70"/>
      <c r="Z126" s="70"/>
      <c r="AA126" s="70"/>
      <c r="AB126" s="74">
        <v>1</v>
      </c>
      <c r="AC126" s="70"/>
      <c r="AD126" s="70"/>
      <c r="AE126" s="70"/>
      <c r="AF126" s="66">
        <f t="shared" si="160"/>
        <v>2</v>
      </c>
      <c r="AG126" s="82">
        <f t="shared" si="103"/>
        <v>1</v>
      </c>
      <c r="AH126" s="148" t="s">
        <v>382</v>
      </c>
    </row>
    <row r="127" spans="1:34" ht="120.75" customHeight="1" x14ac:dyDescent="0.2">
      <c r="A127" s="111">
        <f t="shared" si="161"/>
        <v>95</v>
      </c>
      <c r="B127" s="111" t="s">
        <v>275</v>
      </c>
      <c r="C127" s="68" t="s">
        <v>168</v>
      </c>
      <c r="D127" s="83" t="s">
        <v>151</v>
      </c>
      <c r="E127" s="95" t="s">
        <v>263</v>
      </c>
      <c r="F127" s="69" t="s">
        <v>178</v>
      </c>
      <c r="G127" s="74"/>
      <c r="H127" s="74"/>
      <c r="I127" s="104"/>
      <c r="J127" s="104"/>
      <c r="K127" s="74">
        <v>1</v>
      </c>
      <c r="L127" s="104"/>
      <c r="M127" s="74"/>
      <c r="N127" s="104"/>
      <c r="O127" s="74">
        <v>1</v>
      </c>
      <c r="P127" s="104"/>
      <c r="Q127" s="104"/>
      <c r="R127" s="104"/>
      <c r="S127" s="76">
        <f t="shared" si="159"/>
        <v>2</v>
      </c>
      <c r="T127" s="70"/>
      <c r="U127" s="70"/>
      <c r="V127" s="70"/>
      <c r="W127" s="70"/>
      <c r="X127" s="74">
        <v>1</v>
      </c>
      <c r="Y127" s="70"/>
      <c r="Z127" s="70"/>
      <c r="AA127" s="70"/>
      <c r="AB127" s="74">
        <v>1</v>
      </c>
      <c r="AC127" s="70"/>
      <c r="AD127" s="70"/>
      <c r="AE127" s="70"/>
      <c r="AF127" s="66">
        <f t="shared" si="160"/>
        <v>2</v>
      </c>
      <c r="AG127" s="82">
        <f t="shared" si="103"/>
        <v>1</v>
      </c>
      <c r="AH127" s="148" t="s">
        <v>383</v>
      </c>
    </row>
    <row r="128" spans="1:34" ht="120" customHeight="1" x14ac:dyDescent="0.2">
      <c r="A128" s="111">
        <f t="shared" si="161"/>
        <v>96</v>
      </c>
      <c r="B128" s="111" t="s">
        <v>275</v>
      </c>
      <c r="C128" s="68" t="s">
        <v>168</v>
      </c>
      <c r="D128" s="80" t="s">
        <v>152</v>
      </c>
      <c r="E128" s="95" t="s">
        <v>186</v>
      </c>
      <c r="F128" s="69" t="s">
        <v>178</v>
      </c>
      <c r="G128" s="74"/>
      <c r="H128" s="74"/>
      <c r="I128" s="104"/>
      <c r="J128" s="104"/>
      <c r="K128" s="74">
        <v>1</v>
      </c>
      <c r="L128" s="104"/>
      <c r="M128" s="74"/>
      <c r="N128" s="104"/>
      <c r="O128" s="74">
        <v>1</v>
      </c>
      <c r="P128" s="104"/>
      <c r="Q128" s="104"/>
      <c r="R128" s="104"/>
      <c r="S128" s="76">
        <f t="shared" si="159"/>
        <v>2</v>
      </c>
      <c r="T128" s="70"/>
      <c r="U128" s="70"/>
      <c r="V128" s="70"/>
      <c r="W128" s="70"/>
      <c r="X128" s="74">
        <v>1</v>
      </c>
      <c r="Y128" s="70"/>
      <c r="Z128" s="70"/>
      <c r="AA128" s="70"/>
      <c r="AB128" s="74">
        <v>1</v>
      </c>
      <c r="AC128" s="70"/>
      <c r="AD128" s="70"/>
      <c r="AE128" s="70"/>
      <c r="AF128" s="66">
        <f t="shared" si="160"/>
        <v>2</v>
      </c>
      <c r="AG128" s="82">
        <f t="shared" si="103"/>
        <v>1</v>
      </c>
      <c r="AH128" s="148" t="s">
        <v>384</v>
      </c>
    </row>
    <row r="129" spans="1:36" ht="88.5" customHeight="1" x14ac:dyDescent="0.2">
      <c r="A129" s="111">
        <f t="shared" si="161"/>
        <v>97</v>
      </c>
      <c r="B129" s="111" t="s">
        <v>275</v>
      </c>
      <c r="C129" s="68" t="s">
        <v>168</v>
      </c>
      <c r="D129" s="80" t="s">
        <v>153</v>
      </c>
      <c r="E129" s="95" t="s">
        <v>187</v>
      </c>
      <c r="F129" s="69" t="s">
        <v>178</v>
      </c>
      <c r="G129" s="74"/>
      <c r="H129" s="74"/>
      <c r="I129" s="104"/>
      <c r="J129" s="104"/>
      <c r="K129" s="74">
        <v>1</v>
      </c>
      <c r="L129" s="104"/>
      <c r="M129" s="74"/>
      <c r="N129" s="104"/>
      <c r="O129" s="74">
        <v>1</v>
      </c>
      <c r="P129" s="104"/>
      <c r="Q129" s="104"/>
      <c r="R129" s="104"/>
      <c r="S129" s="76">
        <f t="shared" si="159"/>
        <v>2</v>
      </c>
      <c r="T129" s="70"/>
      <c r="U129" s="70"/>
      <c r="V129" s="70"/>
      <c r="W129" s="70"/>
      <c r="X129" s="74">
        <v>1</v>
      </c>
      <c r="Y129" s="70"/>
      <c r="Z129" s="70"/>
      <c r="AA129" s="70"/>
      <c r="AB129" s="74">
        <v>1</v>
      </c>
      <c r="AC129" s="70"/>
      <c r="AD129" s="70"/>
      <c r="AE129" s="70"/>
      <c r="AF129" s="66">
        <f t="shared" si="160"/>
        <v>2</v>
      </c>
      <c r="AG129" s="82">
        <f t="shared" si="103"/>
        <v>1</v>
      </c>
      <c r="AH129" s="148" t="s">
        <v>314</v>
      </c>
    </row>
    <row r="130" spans="1:36" ht="102" customHeight="1" x14ac:dyDescent="0.2">
      <c r="A130" s="111">
        <f t="shared" si="161"/>
        <v>98</v>
      </c>
      <c r="B130" s="111" t="s">
        <v>275</v>
      </c>
      <c r="C130" s="68" t="s">
        <v>168</v>
      </c>
      <c r="D130" s="80" t="s">
        <v>154</v>
      </c>
      <c r="E130" s="95" t="s">
        <v>188</v>
      </c>
      <c r="F130" s="69" t="s">
        <v>178</v>
      </c>
      <c r="G130" s="74"/>
      <c r="H130" s="74"/>
      <c r="I130" s="104"/>
      <c r="J130" s="104"/>
      <c r="K130" s="74">
        <v>1</v>
      </c>
      <c r="L130" s="104"/>
      <c r="M130" s="74"/>
      <c r="N130" s="104"/>
      <c r="O130" s="74">
        <v>1</v>
      </c>
      <c r="P130" s="104"/>
      <c r="Q130" s="104"/>
      <c r="R130" s="104"/>
      <c r="S130" s="76">
        <f t="shared" si="159"/>
        <v>2</v>
      </c>
      <c r="T130" s="70"/>
      <c r="U130" s="70"/>
      <c r="V130" s="70"/>
      <c r="W130" s="70"/>
      <c r="X130" s="74">
        <v>1</v>
      </c>
      <c r="Y130" s="70"/>
      <c r="Z130" s="70"/>
      <c r="AA130" s="70"/>
      <c r="AB130" s="74">
        <v>1</v>
      </c>
      <c r="AC130" s="70"/>
      <c r="AD130" s="70"/>
      <c r="AE130" s="70"/>
      <c r="AF130" s="66">
        <f t="shared" si="160"/>
        <v>2</v>
      </c>
      <c r="AG130" s="82">
        <f t="shared" si="103"/>
        <v>1</v>
      </c>
      <c r="AH130" s="148" t="s">
        <v>418</v>
      </c>
    </row>
    <row r="131" spans="1:36" ht="145.5" customHeight="1" x14ac:dyDescent="0.2">
      <c r="A131" s="111">
        <f t="shared" si="161"/>
        <v>99</v>
      </c>
      <c r="B131" s="111" t="s">
        <v>275</v>
      </c>
      <c r="C131" s="68" t="s">
        <v>168</v>
      </c>
      <c r="D131" s="80" t="s">
        <v>155</v>
      </c>
      <c r="E131" s="95" t="s">
        <v>188</v>
      </c>
      <c r="F131" s="69" t="s">
        <v>178</v>
      </c>
      <c r="G131" s="74"/>
      <c r="H131" s="74"/>
      <c r="I131" s="104"/>
      <c r="J131" s="104"/>
      <c r="K131" s="74">
        <v>1</v>
      </c>
      <c r="L131" s="104"/>
      <c r="M131" s="74"/>
      <c r="N131" s="104"/>
      <c r="O131" s="74">
        <v>1</v>
      </c>
      <c r="P131" s="104"/>
      <c r="Q131" s="104"/>
      <c r="R131" s="104"/>
      <c r="S131" s="76">
        <f t="shared" si="159"/>
        <v>2</v>
      </c>
      <c r="T131" s="70"/>
      <c r="U131" s="70"/>
      <c r="V131" s="70"/>
      <c r="W131" s="70"/>
      <c r="X131" s="74">
        <v>1</v>
      </c>
      <c r="Y131" s="70"/>
      <c r="Z131" s="70"/>
      <c r="AA131" s="70"/>
      <c r="AB131" s="74">
        <v>1</v>
      </c>
      <c r="AC131" s="70"/>
      <c r="AD131" s="70"/>
      <c r="AE131" s="70"/>
      <c r="AF131" s="66">
        <f t="shared" si="160"/>
        <v>2</v>
      </c>
      <c r="AG131" s="82">
        <f t="shared" si="103"/>
        <v>1</v>
      </c>
      <c r="AH131" s="148" t="s">
        <v>419</v>
      </c>
    </row>
    <row r="132" spans="1:36" ht="191.25" customHeight="1" x14ac:dyDescent="0.2">
      <c r="A132" s="111">
        <f t="shared" si="161"/>
        <v>100</v>
      </c>
      <c r="B132" s="111" t="s">
        <v>275</v>
      </c>
      <c r="C132" s="68" t="s">
        <v>168</v>
      </c>
      <c r="D132" s="80" t="s">
        <v>256</v>
      </c>
      <c r="E132" s="95" t="s">
        <v>271</v>
      </c>
      <c r="F132" s="69" t="s">
        <v>178</v>
      </c>
      <c r="G132" s="74"/>
      <c r="H132" s="74"/>
      <c r="I132" s="104"/>
      <c r="J132" s="104"/>
      <c r="K132" s="74">
        <v>1</v>
      </c>
      <c r="L132" s="104"/>
      <c r="M132" s="74"/>
      <c r="N132" s="104"/>
      <c r="O132" s="74">
        <v>1</v>
      </c>
      <c r="P132" s="104"/>
      <c r="Q132" s="104"/>
      <c r="R132" s="104"/>
      <c r="S132" s="76">
        <f t="shared" si="159"/>
        <v>2</v>
      </c>
      <c r="T132" s="70"/>
      <c r="U132" s="70"/>
      <c r="V132" s="70"/>
      <c r="W132" s="70"/>
      <c r="X132" s="74">
        <v>1</v>
      </c>
      <c r="Y132" s="70"/>
      <c r="Z132" s="70"/>
      <c r="AA132" s="70"/>
      <c r="AB132" s="74">
        <v>1</v>
      </c>
      <c r="AC132" s="70"/>
      <c r="AD132" s="70"/>
      <c r="AE132" s="70"/>
      <c r="AF132" s="66">
        <f t="shared" si="160"/>
        <v>2</v>
      </c>
      <c r="AG132" s="82">
        <f t="shared" si="103"/>
        <v>1</v>
      </c>
      <c r="AH132" s="148" t="s">
        <v>420</v>
      </c>
    </row>
    <row r="133" spans="1:36" ht="155.25" customHeight="1" x14ac:dyDescent="0.2">
      <c r="A133" s="111">
        <f t="shared" si="161"/>
        <v>101</v>
      </c>
      <c r="B133" s="111" t="s">
        <v>275</v>
      </c>
      <c r="C133" s="100" t="s">
        <v>168</v>
      </c>
      <c r="D133" s="101" t="s">
        <v>157</v>
      </c>
      <c r="E133" s="60" t="s">
        <v>185</v>
      </c>
      <c r="F133" s="67" t="s">
        <v>178</v>
      </c>
      <c r="G133" s="74"/>
      <c r="H133" s="74"/>
      <c r="I133" s="104"/>
      <c r="J133" s="104"/>
      <c r="K133" s="74">
        <v>1</v>
      </c>
      <c r="L133" s="104"/>
      <c r="M133" s="74"/>
      <c r="N133" s="104"/>
      <c r="O133" s="74">
        <v>1</v>
      </c>
      <c r="P133" s="104"/>
      <c r="Q133" s="104"/>
      <c r="R133" s="104"/>
      <c r="S133" s="76">
        <f t="shared" si="159"/>
        <v>2</v>
      </c>
      <c r="T133" s="102"/>
      <c r="U133" s="102"/>
      <c r="V133" s="102"/>
      <c r="W133" s="102"/>
      <c r="X133" s="74">
        <v>1</v>
      </c>
      <c r="Y133" s="102"/>
      <c r="Z133" s="102"/>
      <c r="AA133" s="102"/>
      <c r="AB133" s="74">
        <v>1</v>
      </c>
      <c r="AC133" s="102"/>
      <c r="AD133" s="102"/>
      <c r="AE133" s="102"/>
      <c r="AF133" s="66">
        <f t="shared" si="160"/>
        <v>2</v>
      </c>
      <c r="AG133" s="82">
        <f t="shared" si="103"/>
        <v>1</v>
      </c>
      <c r="AH133" s="149" t="s">
        <v>421</v>
      </c>
    </row>
    <row r="134" spans="1:36" ht="148.5" customHeight="1" x14ac:dyDescent="0.2">
      <c r="A134" s="111">
        <f t="shared" si="161"/>
        <v>102</v>
      </c>
      <c r="B134" s="111" t="s">
        <v>275</v>
      </c>
      <c r="C134" s="68" t="s">
        <v>168</v>
      </c>
      <c r="D134" s="80" t="s">
        <v>158</v>
      </c>
      <c r="E134" s="95" t="s">
        <v>187</v>
      </c>
      <c r="F134" s="69" t="s">
        <v>178</v>
      </c>
      <c r="G134" s="74"/>
      <c r="H134" s="74"/>
      <c r="I134" s="104"/>
      <c r="J134" s="104"/>
      <c r="K134" s="74">
        <v>1</v>
      </c>
      <c r="L134" s="104"/>
      <c r="M134" s="74"/>
      <c r="N134" s="104"/>
      <c r="O134" s="74">
        <v>1</v>
      </c>
      <c r="P134" s="104"/>
      <c r="Q134" s="104"/>
      <c r="R134" s="104"/>
      <c r="S134" s="76">
        <f t="shared" si="159"/>
        <v>2</v>
      </c>
      <c r="T134" s="70"/>
      <c r="U134" s="74"/>
      <c r="V134" s="70"/>
      <c r="W134" s="70"/>
      <c r="X134" s="74">
        <v>1</v>
      </c>
      <c r="Y134" s="70"/>
      <c r="Z134" s="70"/>
      <c r="AA134" s="70"/>
      <c r="AB134" s="74">
        <v>1</v>
      </c>
      <c r="AC134" s="70"/>
      <c r="AD134" s="70"/>
      <c r="AE134" s="70"/>
      <c r="AF134" s="66">
        <f t="shared" si="160"/>
        <v>2</v>
      </c>
      <c r="AG134" s="82">
        <f t="shared" si="103"/>
        <v>1</v>
      </c>
      <c r="AH134" s="148" t="s">
        <v>422</v>
      </c>
    </row>
    <row r="135" spans="1:36" ht="48.75" hidden="1" customHeight="1" x14ac:dyDescent="0.2">
      <c r="A135" s="116"/>
      <c r="B135" s="117"/>
      <c r="C135" s="128"/>
      <c r="D135" s="125"/>
      <c r="E135" s="118"/>
      <c r="F135" s="126"/>
      <c r="G135" s="65">
        <f>SUM(G121:G134)</f>
        <v>1</v>
      </c>
      <c r="H135" s="65">
        <f t="shared" ref="H135" si="162">SUM(H121:H134)</f>
        <v>0</v>
      </c>
      <c r="I135" s="65">
        <f t="shared" ref="I135" si="163">SUM(I121:I134)</f>
        <v>0</v>
      </c>
      <c r="J135" s="65">
        <f t="shared" ref="J135" si="164">SUM(J121:J134)</f>
        <v>0</v>
      </c>
      <c r="K135" s="65">
        <f t="shared" ref="K135" si="165">SUM(K121:K134)</f>
        <v>14</v>
      </c>
      <c r="L135" s="65">
        <f t="shared" ref="L135" si="166">SUM(L121:L134)</f>
        <v>0</v>
      </c>
      <c r="M135" s="65">
        <f t="shared" ref="M135" si="167">SUM(M121:M134)</f>
        <v>0</v>
      </c>
      <c r="N135" s="65">
        <f t="shared" ref="N135" si="168">SUM(N121:N134)</f>
        <v>0</v>
      </c>
      <c r="O135" s="65">
        <f t="shared" ref="O135" si="169">SUM(O121:O134)</f>
        <v>14</v>
      </c>
      <c r="P135" s="65">
        <f t="shared" ref="P135" si="170">SUM(P121:P134)</f>
        <v>0</v>
      </c>
      <c r="Q135" s="65">
        <f t="shared" ref="Q135" si="171">SUM(Q121:Q134)</f>
        <v>0</v>
      </c>
      <c r="R135" s="65">
        <f t="shared" ref="R135" si="172">SUM(R121:R134)</f>
        <v>0</v>
      </c>
      <c r="S135" s="65">
        <f>SUM(S121:S134)</f>
        <v>29</v>
      </c>
      <c r="T135" s="65">
        <f>SUM(T121:T134)</f>
        <v>1</v>
      </c>
      <c r="U135" s="65">
        <f t="shared" ref="U135" si="173">SUM(U121:U134)</f>
        <v>0</v>
      </c>
      <c r="V135" s="65">
        <f t="shared" ref="V135" si="174">SUM(V121:V134)</f>
        <v>0</v>
      </c>
      <c r="W135" s="65">
        <f t="shared" ref="W135" si="175">SUM(W121:W134)</f>
        <v>0</v>
      </c>
      <c r="X135" s="65">
        <f t="shared" ref="X135" si="176">SUM(X121:X134)</f>
        <v>14</v>
      </c>
      <c r="Y135" s="65">
        <f t="shared" ref="Y135" si="177">SUM(Y121:Y134)</f>
        <v>0</v>
      </c>
      <c r="Z135" s="65">
        <f t="shared" ref="Z135" si="178">SUM(Z121:Z134)</f>
        <v>0</v>
      </c>
      <c r="AA135" s="65">
        <f t="shared" ref="AA135" si="179">SUM(AA121:AA134)</f>
        <v>0</v>
      </c>
      <c r="AB135" s="65">
        <f t="shared" ref="AB135" si="180">SUM(AB121:AB134)</f>
        <v>14</v>
      </c>
      <c r="AC135" s="65">
        <f t="shared" ref="AC135" si="181">SUM(AC121:AC134)</f>
        <v>0</v>
      </c>
      <c r="AD135" s="65">
        <f t="shared" ref="AD135" si="182">SUM(AD121:AD134)</f>
        <v>0</v>
      </c>
      <c r="AE135" s="65">
        <f t="shared" ref="AE135" si="183">SUM(AE121:AE134)</f>
        <v>0</v>
      </c>
      <c r="AF135" s="65">
        <f>SUM(AF121:AF134)</f>
        <v>29</v>
      </c>
      <c r="AG135" s="119">
        <f>+AF135/S135</f>
        <v>1</v>
      </c>
      <c r="AH135" s="164"/>
    </row>
    <row r="136" spans="1:36" ht="48.75" hidden="1" customHeight="1" x14ac:dyDescent="0.2">
      <c r="A136" s="116"/>
      <c r="B136" s="117"/>
      <c r="C136" s="128"/>
      <c r="D136" s="125"/>
      <c r="E136" s="118"/>
      <c r="F136" s="126"/>
      <c r="G136" s="171">
        <f>+G135+H135+I135</f>
        <v>1</v>
      </c>
      <c r="H136" s="171"/>
      <c r="I136" s="171"/>
      <c r="J136" s="171">
        <f t="shared" ref="J136" si="184">+J135+K135+L135</f>
        <v>14</v>
      </c>
      <c r="K136" s="171"/>
      <c r="L136" s="171"/>
      <c r="M136" s="171">
        <f t="shared" ref="M136" si="185">+M135+N135+O135</f>
        <v>14</v>
      </c>
      <c r="N136" s="171"/>
      <c r="O136" s="171"/>
      <c r="P136" s="171">
        <f t="shared" ref="P136" si="186">+P135+Q135+R135</f>
        <v>0</v>
      </c>
      <c r="Q136" s="171"/>
      <c r="R136" s="171"/>
      <c r="S136" s="65">
        <f>+G136+J136+M136+P136</f>
        <v>29</v>
      </c>
      <c r="T136" s="171">
        <f>+T135+U135+V135</f>
        <v>1</v>
      </c>
      <c r="U136" s="171"/>
      <c r="V136" s="171"/>
      <c r="W136" s="171">
        <f t="shared" ref="W136" si="187">+W135+X135+Y135</f>
        <v>14</v>
      </c>
      <c r="X136" s="171"/>
      <c r="Y136" s="171"/>
      <c r="Z136" s="171">
        <f t="shared" ref="Z136" si="188">+Z135+AA135+AB135</f>
        <v>14</v>
      </c>
      <c r="AA136" s="171"/>
      <c r="AB136" s="171"/>
      <c r="AC136" s="171">
        <f t="shared" ref="AC136" si="189">+AC135+AD135+AE135</f>
        <v>0</v>
      </c>
      <c r="AD136" s="171"/>
      <c r="AE136" s="171"/>
      <c r="AF136" s="65">
        <f>+T136+W136+Z136+AC136</f>
        <v>29</v>
      </c>
      <c r="AG136" s="119">
        <f>+AF136/S136</f>
        <v>1</v>
      </c>
      <c r="AH136" s="164"/>
    </row>
    <row r="137" spans="1:36" ht="48.75" hidden="1" customHeight="1" x14ac:dyDescent="0.2">
      <c r="A137" s="116"/>
      <c r="B137" s="117"/>
      <c r="C137" s="128"/>
      <c r="D137" s="125"/>
      <c r="E137" s="118"/>
      <c r="F137" s="126"/>
      <c r="G137" s="170">
        <f>+G136/S136</f>
        <v>3.4482758620689655E-2</v>
      </c>
      <c r="H137" s="170"/>
      <c r="I137" s="170"/>
      <c r="J137" s="170">
        <f>+J136/S136</f>
        <v>0.48275862068965519</v>
      </c>
      <c r="K137" s="170"/>
      <c r="L137" s="170"/>
      <c r="M137" s="170">
        <f>+M136/S136</f>
        <v>0.48275862068965519</v>
      </c>
      <c r="N137" s="170"/>
      <c r="O137" s="170"/>
      <c r="P137" s="170">
        <f>+P136/S136</f>
        <v>0</v>
      </c>
      <c r="Q137" s="170"/>
      <c r="R137" s="170"/>
      <c r="S137" s="121">
        <f>+G137+J137+M137+P137</f>
        <v>1</v>
      </c>
      <c r="T137" s="170">
        <f>+T136/G136</f>
        <v>1</v>
      </c>
      <c r="U137" s="170"/>
      <c r="V137" s="170"/>
      <c r="W137" s="170">
        <f t="shared" ref="W137" si="190">+W136/J136</f>
        <v>1</v>
      </c>
      <c r="X137" s="170"/>
      <c r="Y137" s="170"/>
      <c r="Z137" s="170">
        <f t="shared" ref="Z137" si="191">+Z136/M136</f>
        <v>1</v>
      </c>
      <c r="AA137" s="170"/>
      <c r="AB137" s="170"/>
      <c r="AC137" s="170"/>
      <c r="AD137" s="170"/>
      <c r="AE137" s="170"/>
      <c r="AF137" s="121"/>
      <c r="AG137" s="119"/>
      <c r="AH137" s="164"/>
    </row>
    <row r="138" spans="1:36" ht="48.75" customHeight="1" x14ac:dyDescent="0.2">
      <c r="A138" s="173" t="s">
        <v>170</v>
      </c>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5"/>
    </row>
    <row r="139" spans="1:36" ht="91.5" customHeight="1" x14ac:dyDescent="0.2">
      <c r="A139" s="111">
        <f>+A134+1</f>
        <v>103</v>
      </c>
      <c r="B139" s="77" t="s">
        <v>276</v>
      </c>
      <c r="C139" s="100" t="s">
        <v>169</v>
      </c>
      <c r="D139" s="83" t="s">
        <v>167</v>
      </c>
      <c r="E139" s="67" t="s">
        <v>271</v>
      </c>
      <c r="F139" s="67" t="s">
        <v>178</v>
      </c>
      <c r="G139" s="74"/>
      <c r="H139" s="74">
        <v>1</v>
      </c>
      <c r="I139" s="104"/>
      <c r="J139" s="104"/>
      <c r="K139" s="104"/>
      <c r="L139" s="104"/>
      <c r="M139" s="74">
        <v>1</v>
      </c>
      <c r="N139" s="104"/>
      <c r="O139" s="104"/>
      <c r="P139" s="74"/>
      <c r="Q139" s="104"/>
      <c r="R139" s="104"/>
      <c r="S139" s="84">
        <f t="shared" ref="S139:S152" si="192">IFERROR(SUM(G139:R139),"")</f>
        <v>2</v>
      </c>
      <c r="T139" s="102"/>
      <c r="U139" s="74">
        <v>1</v>
      </c>
      <c r="V139" s="102"/>
      <c r="W139" s="102"/>
      <c r="X139" s="102"/>
      <c r="Y139" s="102"/>
      <c r="Z139" s="74">
        <v>1</v>
      </c>
      <c r="AA139" s="102"/>
      <c r="AB139" s="102"/>
      <c r="AC139" s="102"/>
      <c r="AD139" s="102"/>
      <c r="AE139" s="102"/>
      <c r="AF139" s="66">
        <f t="shared" ref="AF139:AF152" si="193">IFERROR(SUM(T139:AE139),"")</f>
        <v>2</v>
      </c>
      <c r="AG139" s="82">
        <f t="shared" si="103"/>
        <v>1</v>
      </c>
      <c r="AH139" s="149" t="s">
        <v>423</v>
      </c>
    </row>
    <row r="140" spans="1:36" ht="91.5" customHeight="1" x14ac:dyDescent="0.2">
      <c r="A140" s="111">
        <f>+A139+1</f>
        <v>104</v>
      </c>
      <c r="B140" s="111" t="s">
        <v>276</v>
      </c>
      <c r="C140" s="68" t="s">
        <v>169</v>
      </c>
      <c r="D140" s="83" t="s">
        <v>146</v>
      </c>
      <c r="E140" s="95" t="s">
        <v>184</v>
      </c>
      <c r="F140" s="69" t="s">
        <v>178</v>
      </c>
      <c r="G140" s="74"/>
      <c r="H140" s="74">
        <v>1</v>
      </c>
      <c r="I140" s="104"/>
      <c r="J140" s="104"/>
      <c r="K140" s="104"/>
      <c r="L140" s="104"/>
      <c r="M140" s="74"/>
      <c r="N140" s="104"/>
      <c r="O140" s="104"/>
      <c r="P140" s="74"/>
      <c r="Q140" s="104"/>
      <c r="R140" s="104"/>
      <c r="S140" s="84">
        <f t="shared" si="192"/>
        <v>1</v>
      </c>
      <c r="T140" s="70"/>
      <c r="U140" s="74">
        <v>1</v>
      </c>
      <c r="V140" s="70"/>
      <c r="W140" s="70"/>
      <c r="X140" s="70"/>
      <c r="Y140" s="70"/>
      <c r="Z140" s="70"/>
      <c r="AA140" s="70"/>
      <c r="AB140" s="70"/>
      <c r="AC140" s="70"/>
      <c r="AD140" s="70"/>
      <c r="AE140" s="70"/>
      <c r="AF140" s="66">
        <f t="shared" si="193"/>
        <v>1</v>
      </c>
      <c r="AG140" s="82">
        <f t="shared" si="103"/>
        <v>1</v>
      </c>
      <c r="AH140" s="148" t="s">
        <v>424</v>
      </c>
    </row>
    <row r="141" spans="1:36" ht="48.75" customHeight="1" x14ac:dyDescent="0.2">
      <c r="A141" s="111">
        <f t="shared" ref="A141:A152" si="194">+A140+1</f>
        <v>105</v>
      </c>
      <c r="B141" s="111" t="s">
        <v>276</v>
      </c>
      <c r="C141" s="68" t="s">
        <v>169</v>
      </c>
      <c r="D141" s="83" t="s">
        <v>147</v>
      </c>
      <c r="E141" s="95" t="s">
        <v>271</v>
      </c>
      <c r="F141" s="69" t="s">
        <v>178</v>
      </c>
      <c r="G141" s="74"/>
      <c r="H141" s="74">
        <v>1</v>
      </c>
      <c r="I141" s="104"/>
      <c r="J141" s="104"/>
      <c r="K141" s="104"/>
      <c r="L141" s="104"/>
      <c r="M141" s="74"/>
      <c r="N141" s="104"/>
      <c r="O141" s="104"/>
      <c r="P141" s="74"/>
      <c r="Q141" s="104"/>
      <c r="R141" s="104"/>
      <c r="S141" s="84">
        <f t="shared" si="192"/>
        <v>1</v>
      </c>
      <c r="T141" s="70"/>
      <c r="U141" s="74">
        <v>1</v>
      </c>
      <c r="V141" s="70"/>
      <c r="W141" s="70"/>
      <c r="X141" s="70"/>
      <c r="Y141" s="70"/>
      <c r="Z141" s="70"/>
      <c r="AA141" s="70"/>
      <c r="AB141" s="70"/>
      <c r="AC141" s="70"/>
      <c r="AD141" s="70"/>
      <c r="AE141" s="70"/>
      <c r="AF141" s="66">
        <f t="shared" si="193"/>
        <v>1</v>
      </c>
      <c r="AG141" s="82">
        <f t="shared" si="103"/>
        <v>1</v>
      </c>
      <c r="AH141" s="148" t="s">
        <v>425</v>
      </c>
    </row>
    <row r="142" spans="1:36" ht="57.75" customHeight="1" x14ac:dyDescent="0.2">
      <c r="A142" s="111">
        <f t="shared" si="194"/>
        <v>106</v>
      </c>
      <c r="B142" s="111" t="s">
        <v>276</v>
      </c>
      <c r="C142" s="68" t="s">
        <v>169</v>
      </c>
      <c r="D142" s="83" t="s">
        <v>148</v>
      </c>
      <c r="E142" s="95" t="s">
        <v>271</v>
      </c>
      <c r="F142" s="69" t="s">
        <v>178</v>
      </c>
      <c r="G142" s="74"/>
      <c r="H142" s="74">
        <v>1</v>
      </c>
      <c r="I142" s="104"/>
      <c r="J142" s="104"/>
      <c r="K142" s="104"/>
      <c r="L142" s="104"/>
      <c r="M142" s="74"/>
      <c r="N142" s="104"/>
      <c r="O142" s="104"/>
      <c r="P142" s="74"/>
      <c r="Q142" s="104"/>
      <c r="R142" s="104"/>
      <c r="S142" s="84">
        <f t="shared" si="192"/>
        <v>1</v>
      </c>
      <c r="T142" s="70"/>
      <c r="U142" s="74">
        <v>1</v>
      </c>
      <c r="V142" s="70"/>
      <c r="W142" s="70"/>
      <c r="X142" s="70"/>
      <c r="Y142" s="70"/>
      <c r="Z142" s="70"/>
      <c r="AA142" s="70"/>
      <c r="AB142" s="70"/>
      <c r="AC142" s="70"/>
      <c r="AD142" s="70"/>
      <c r="AE142" s="70"/>
      <c r="AF142" s="66">
        <f t="shared" si="193"/>
        <v>1</v>
      </c>
      <c r="AG142" s="82">
        <f t="shared" si="103"/>
        <v>1</v>
      </c>
      <c r="AH142" s="148" t="s">
        <v>426</v>
      </c>
      <c r="AI142" s="107"/>
      <c r="AJ142" s="108"/>
    </row>
    <row r="143" spans="1:36" ht="48.75" customHeight="1" x14ac:dyDescent="0.2">
      <c r="A143" s="111">
        <f t="shared" si="194"/>
        <v>107</v>
      </c>
      <c r="B143" s="111" t="s">
        <v>276</v>
      </c>
      <c r="C143" s="100" t="s">
        <v>169</v>
      </c>
      <c r="D143" s="103" t="s">
        <v>149</v>
      </c>
      <c r="E143" s="60" t="s">
        <v>185</v>
      </c>
      <c r="F143" s="67" t="s">
        <v>178</v>
      </c>
      <c r="G143" s="74"/>
      <c r="H143" s="74">
        <v>1</v>
      </c>
      <c r="I143" s="104"/>
      <c r="J143" s="104"/>
      <c r="K143" s="104"/>
      <c r="L143" s="104"/>
      <c r="M143" s="74"/>
      <c r="N143" s="104"/>
      <c r="O143" s="104"/>
      <c r="P143" s="74"/>
      <c r="Q143" s="104"/>
      <c r="R143" s="104"/>
      <c r="S143" s="84">
        <f t="shared" si="192"/>
        <v>1</v>
      </c>
      <c r="T143" s="102"/>
      <c r="U143" s="74">
        <v>1</v>
      </c>
      <c r="V143" s="102"/>
      <c r="W143" s="102"/>
      <c r="X143" s="102"/>
      <c r="Y143" s="102"/>
      <c r="Z143" s="102"/>
      <c r="AA143" s="102"/>
      <c r="AB143" s="102"/>
      <c r="AC143" s="102"/>
      <c r="AD143" s="102"/>
      <c r="AE143" s="102"/>
      <c r="AF143" s="66">
        <f t="shared" si="193"/>
        <v>1</v>
      </c>
      <c r="AG143" s="82">
        <f t="shared" si="103"/>
        <v>1</v>
      </c>
      <c r="AH143" s="148" t="s">
        <v>427</v>
      </c>
      <c r="AI143" s="109"/>
      <c r="AJ143" s="108"/>
    </row>
    <row r="144" spans="1:36" ht="48.75" customHeight="1" x14ac:dyDescent="0.2">
      <c r="A144" s="111">
        <f t="shared" si="194"/>
        <v>108</v>
      </c>
      <c r="B144" s="111" t="s">
        <v>276</v>
      </c>
      <c r="C144" s="68" t="s">
        <v>169</v>
      </c>
      <c r="D144" s="83" t="s">
        <v>150</v>
      </c>
      <c r="E144" s="95" t="s">
        <v>186</v>
      </c>
      <c r="F144" s="69" t="s">
        <v>178</v>
      </c>
      <c r="G144" s="74"/>
      <c r="H144" s="74">
        <v>1</v>
      </c>
      <c r="I144" s="104"/>
      <c r="J144" s="104"/>
      <c r="K144" s="104"/>
      <c r="L144" s="104"/>
      <c r="M144" s="74"/>
      <c r="N144" s="104"/>
      <c r="O144" s="104"/>
      <c r="P144" s="74"/>
      <c r="Q144" s="104"/>
      <c r="R144" s="104"/>
      <c r="S144" s="84">
        <f t="shared" si="192"/>
        <v>1</v>
      </c>
      <c r="T144" s="70"/>
      <c r="U144" s="74">
        <v>1</v>
      </c>
      <c r="V144" s="70"/>
      <c r="W144" s="70"/>
      <c r="X144" s="70"/>
      <c r="Y144" s="70"/>
      <c r="Z144" s="70"/>
      <c r="AA144" s="70"/>
      <c r="AB144" s="70"/>
      <c r="AC144" s="70"/>
      <c r="AD144" s="70"/>
      <c r="AE144" s="70"/>
      <c r="AF144" s="66">
        <f t="shared" si="193"/>
        <v>1</v>
      </c>
      <c r="AG144" s="82">
        <f t="shared" si="103"/>
        <v>1</v>
      </c>
      <c r="AH144" s="148" t="s">
        <v>428</v>
      </c>
      <c r="AI144" s="107"/>
      <c r="AJ144" s="108"/>
    </row>
    <row r="145" spans="1:36" ht="48.75" customHeight="1" x14ac:dyDescent="0.2">
      <c r="A145" s="111">
        <f t="shared" si="194"/>
        <v>109</v>
      </c>
      <c r="B145" s="111" t="s">
        <v>276</v>
      </c>
      <c r="C145" s="68" t="s">
        <v>169</v>
      </c>
      <c r="D145" s="83" t="s">
        <v>151</v>
      </c>
      <c r="E145" s="95" t="s">
        <v>263</v>
      </c>
      <c r="F145" s="69" t="s">
        <v>178</v>
      </c>
      <c r="G145" s="74"/>
      <c r="H145" s="74">
        <v>1</v>
      </c>
      <c r="I145" s="104"/>
      <c r="J145" s="104"/>
      <c r="K145" s="104"/>
      <c r="L145" s="104"/>
      <c r="M145" s="74"/>
      <c r="N145" s="104"/>
      <c r="O145" s="104"/>
      <c r="P145" s="74"/>
      <c r="Q145" s="104"/>
      <c r="R145" s="104"/>
      <c r="S145" s="84">
        <f t="shared" si="192"/>
        <v>1</v>
      </c>
      <c r="T145" s="70"/>
      <c r="U145" s="74">
        <v>1</v>
      </c>
      <c r="V145" s="70"/>
      <c r="W145" s="70"/>
      <c r="X145" s="70"/>
      <c r="Y145" s="70"/>
      <c r="Z145" s="70"/>
      <c r="AA145" s="70"/>
      <c r="AB145" s="70"/>
      <c r="AC145" s="70"/>
      <c r="AD145" s="70"/>
      <c r="AE145" s="70"/>
      <c r="AF145" s="66">
        <f t="shared" si="193"/>
        <v>1</v>
      </c>
      <c r="AG145" s="82">
        <f t="shared" si="103"/>
        <v>1</v>
      </c>
      <c r="AH145" s="148" t="s">
        <v>429</v>
      </c>
      <c r="AI145" s="107"/>
      <c r="AJ145" s="108"/>
    </row>
    <row r="146" spans="1:36" ht="48.75" customHeight="1" x14ac:dyDescent="0.2">
      <c r="A146" s="111">
        <f t="shared" si="194"/>
        <v>110</v>
      </c>
      <c r="B146" s="111" t="s">
        <v>276</v>
      </c>
      <c r="C146" s="68" t="s">
        <v>169</v>
      </c>
      <c r="D146" s="83" t="s">
        <v>152</v>
      </c>
      <c r="E146" s="95" t="s">
        <v>186</v>
      </c>
      <c r="F146" s="69" t="s">
        <v>178</v>
      </c>
      <c r="G146" s="74"/>
      <c r="H146" s="74">
        <v>1</v>
      </c>
      <c r="I146" s="104"/>
      <c r="J146" s="104"/>
      <c r="K146" s="104"/>
      <c r="L146" s="104"/>
      <c r="M146" s="74"/>
      <c r="N146" s="104"/>
      <c r="O146" s="104"/>
      <c r="P146" s="74"/>
      <c r="Q146" s="104"/>
      <c r="R146" s="104"/>
      <c r="S146" s="84">
        <f t="shared" si="192"/>
        <v>1</v>
      </c>
      <c r="T146" s="70"/>
      <c r="U146" s="74">
        <v>1</v>
      </c>
      <c r="V146" s="70"/>
      <c r="W146" s="70"/>
      <c r="X146" s="70"/>
      <c r="Y146" s="70"/>
      <c r="Z146" s="70"/>
      <c r="AA146" s="70"/>
      <c r="AB146" s="70"/>
      <c r="AC146" s="70"/>
      <c r="AD146" s="70"/>
      <c r="AE146" s="70"/>
      <c r="AF146" s="66">
        <f t="shared" si="193"/>
        <v>1</v>
      </c>
      <c r="AG146" s="82">
        <f t="shared" si="103"/>
        <v>1</v>
      </c>
      <c r="AH146" s="148" t="s">
        <v>430</v>
      </c>
      <c r="AI146" s="107"/>
      <c r="AJ146" s="108"/>
    </row>
    <row r="147" spans="1:36" ht="48.75" customHeight="1" x14ac:dyDescent="0.2">
      <c r="A147" s="111">
        <f t="shared" si="194"/>
        <v>111</v>
      </c>
      <c r="B147" s="111" t="s">
        <v>276</v>
      </c>
      <c r="C147" s="68" t="s">
        <v>169</v>
      </c>
      <c r="D147" s="83" t="s">
        <v>153</v>
      </c>
      <c r="E147" s="95" t="s">
        <v>187</v>
      </c>
      <c r="F147" s="69" t="s">
        <v>178</v>
      </c>
      <c r="G147" s="74"/>
      <c r="H147" s="74">
        <v>1</v>
      </c>
      <c r="I147" s="104"/>
      <c r="J147" s="104"/>
      <c r="K147" s="104"/>
      <c r="L147" s="104"/>
      <c r="M147" s="74"/>
      <c r="N147" s="104"/>
      <c r="O147" s="104"/>
      <c r="P147" s="74"/>
      <c r="Q147" s="104"/>
      <c r="R147" s="104"/>
      <c r="S147" s="84">
        <f t="shared" si="192"/>
        <v>1</v>
      </c>
      <c r="T147" s="70"/>
      <c r="U147" s="74">
        <v>1</v>
      </c>
      <c r="V147" s="70"/>
      <c r="W147" s="70"/>
      <c r="X147" s="70"/>
      <c r="Y147" s="70"/>
      <c r="Z147" s="70"/>
      <c r="AA147" s="70"/>
      <c r="AB147" s="70"/>
      <c r="AC147" s="70"/>
      <c r="AD147" s="70"/>
      <c r="AE147" s="70"/>
      <c r="AF147" s="66">
        <f t="shared" si="193"/>
        <v>1</v>
      </c>
      <c r="AG147" s="82">
        <f t="shared" si="103"/>
        <v>1</v>
      </c>
      <c r="AH147" s="148" t="s">
        <v>431</v>
      </c>
      <c r="AI147" s="108"/>
      <c r="AJ147" s="108"/>
    </row>
    <row r="148" spans="1:36" ht="48.75" customHeight="1" x14ac:dyDescent="0.2">
      <c r="A148" s="111">
        <f t="shared" si="194"/>
        <v>112</v>
      </c>
      <c r="B148" s="111" t="s">
        <v>276</v>
      </c>
      <c r="C148" s="68" t="s">
        <v>169</v>
      </c>
      <c r="D148" s="83" t="s">
        <v>154</v>
      </c>
      <c r="E148" s="95" t="s">
        <v>188</v>
      </c>
      <c r="F148" s="69" t="s">
        <v>178</v>
      </c>
      <c r="G148" s="74"/>
      <c r="H148" s="74">
        <v>1</v>
      </c>
      <c r="I148" s="104"/>
      <c r="J148" s="104"/>
      <c r="K148" s="104"/>
      <c r="L148" s="104"/>
      <c r="M148" s="74"/>
      <c r="N148" s="104"/>
      <c r="O148" s="104"/>
      <c r="P148" s="74"/>
      <c r="Q148" s="104"/>
      <c r="R148" s="104"/>
      <c r="S148" s="84">
        <f t="shared" si="192"/>
        <v>1</v>
      </c>
      <c r="T148" s="70"/>
      <c r="U148" s="74">
        <v>1</v>
      </c>
      <c r="V148" s="70"/>
      <c r="W148" s="70"/>
      <c r="X148" s="70"/>
      <c r="Y148" s="70"/>
      <c r="Z148" s="70"/>
      <c r="AA148" s="70"/>
      <c r="AB148" s="70"/>
      <c r="AC148" s="70"/>
      <c r="AD148" s="70"/>
      <c r="AE148" s="70"/>
      <c r="AF148" s="66">
        <f t="shared" si="193"/>
        <v>1</v>
      </c>
      <c r="AG148" s="82">
        <f t="shared" si="103"/>
        <v>1</v>
      </c>
      <c r="AH148" s="148" t="s">
        <v>432</v>
      </c>
    </row>
    <row r="149" spans="1:36" ht="48.75" customHeight="1" x14ac:dyDescent="0.2">
      <c r="A149" s="111">
        <f t="shared" si="194"/>
        <v>113</v>
      </c>
      <c r="B149" s="111" t="s">
        <v>276</v>
      </c>
      <c r="C149" s="68" t="s">
        <v>169</v>
      </c>
      <c r="D149" s="83" t="s">
        <v>155</v>
      </c>
      <c r="E149" s="95" t="s">
        <v>188</v>
      </c>
      <c r="F149" s="69" t="s">
        <v>178</v>
      </c>
      <c r="G149" s="74"/>
      <c r="H149" s="74">
        <v>1</v>
      </c>
      <c r="I149" s="104"/>
      <c r="J149" s="104"/>
      <c r="K149" s="104"/>
      <c r="L149" s="104"/>
      <c r="M149" s="74"/>
      <c r="N149" s="104"/>
      <c r="O149" s="104"/>
      <c r="P149" s="74"/>
      <c r="Q149" s="104"/>
      <c r="R149" s="104"/>
      <c r="S149" s="84">
        <f t="shared" si="192"/>
        <v>1</v>
      </c>
      <c r="T149" s="70"/>
      <c r="U149" s="74">
        <v>1</v>
      </c>
      <c r="V149" s="70"/>
      <c r="W149" s="70"/>
      <c r="X149" s="70"/>
      <c r="Y149" s="70"/>
      <c r="Z149" s="70"/>
      <c r="AA149" s="70"/>
      <c r="AB149" s="70"/>
      <c r="AC149" s="70"/>
      <c r="AD149" s="70"/>
      <c r="AE149" s="70"/>
      <c r="AF149" s="66">
        <f t="shared" si="193"/>
        <v>1</v>
      </c>
      <c r="AG149" s="82">
        <f t="shared" si="103"/>
        <v>1</v>
      </c>
      <c r="AH149" s="148" t="s">
        <v>433</v>
      </c>
    </row>
    <row r="150" spans="1:36" ht="48.75" customHeight="1" x14ac:dyDescent="0.2">
      <c r="A150" s="111">
        <f t="shared" si="194"/>
        <v>114</v>
      </c>
      <c r="B150" s="111" t="s">
        <v>276</v>
      </c>
      <c r="C150" s="68" t="s">
        <v>169</v>
      </c>
      <c r="D150" s="83" t="s">
        <v>287</v>
      </c>
      <c r="E150" s="95" t="s">
        <v>271</v>
      </c>
      <c r="F150" s="69" t="s">
        <v>178</v>
      </c>
      <c r="G150" s="74"/>
      <c r="H150" s="74">
        <v>1</v>
      </c>
      <c r="I150" s="104"/>
      <c r="J150" s="104"/>
      <c r="K150" s="104"/>
      <c r="L150" s="104"/>
      <c r="M150" s="74"/>
      <c r="N150" s="104"/>
      <c r="O150" s="104"/>
      <c r="P150" s="74"/>
      <c r="Q150" s="104"/>
      <c r="R150" s="104"/>
      <c r="S150" s="84">
        <f t="shared" si="192"/>
        <v>1</v>
      </c>
      <c r="T150" s="70"/>
      <c r="U150" s="74">
        <v>1</v>
      </c>
      <c r="V150" s="70"/>
      <c r="W150" s="70"/>
      <c r="X150" s="70"/>
      <c r="Y150" s="70"/>
      <c r="Z150" s="70"/>
      <c r="AA150" s="70"/>
      <c r="AB150" s="70"/>
      <c r="AC150" s="70"/>
      <c r="AD150" s="70"/>
      <c r="AE150" s="70"/>
      <c r="AF150" s="66">
        <f t="shared" si="193"/>
        <v>1</v>
      </c>
      <c r="AG150" s="82">
        <f t="shared" si="103"/>
        <v>1</v>
      </c>
      <c r="AH150" s="148" t="s">
        <v>434</v>
      </c>
    </row>
    <row r="151" spans="1:36" ht="76.5" customHeight="1" x14ac:dyDescent="0.2">
      <c r="A151" s="111">
        <f t="shared" si="194"/>
        <v>115</v>
      </c>
      <c r="B151" s="111" t="s">
        <v>276</v>
      </c>
      <c r="C151" s="100" t="s">
        <v>169</v>
      </c>
      <c r="D151" s="103" t="s">
        <v>157</v>
      </c>
      <c r="E151" s="60" t="s">
        <v>185</v>
      </c>
      <c r="F151" s="67" t="s">
        <v>178</v>
      </c>
      <c r="G151" s="74"/>
      <c r="H151" s="74">
        <v>1</v>
      </c>
      <c r="I151" s="104"/>
      <c r="J151" s="104"/>
      <c r="K151" s="104"/>
      <c r="L151" s="104"/>
      <c r="M151" s="74"/>
      <c r="N151" s="104"/>
      <c r="O151" s="104"/>
      <c r="P151" s="74"/>
      <c r="Q151" s="104"/>
      <c r="R151" s="104"/>
      <c r="S151" s="84">
        <f t="shared" si="192"/>
        <v>1</v>
      </c>
      <c r="T151" s="102"/>
      <c r="U151" s="74">
        <v>1</v>
      </c>
      <c r="V151" s="102"/>
      <c r="W151" s="102"/>
      <c r="X151" s="102"/>
      <c r="Y151" s="102"/>
      <c r="Z151" s="102"/>
      <c r="AA151" s="102"/>
      <c r="AB151" s="102"/>
      <c r="AC151" s="102"/>
      <c r="AD151" s="102"/>
      <c r="AE151" s="102"/>
      <c r="AF151" s="66">
        <f t="shared" si="193"/>
        <v>1</v>
      </c>
      <c r="AG151" s="82">
        <f t="shared" si="103"/>
        <v>1</v>
      </c>
      <c r="AH151" s="149" t="s">
        <v>435</v>
      </c>
    </row>
    <row r="152" spans="1:36" ht="78.75" customHeight="1" x14ac:dyDescent="0.2">
      <c r="A152" s="111">
        <f t="shared" si="194"/>
        <v>116</v>
      </c>
      <c r="B152" s="111" t="s">
        <v>276</v>
      </c>
      <c r="C152" s="68" t="s">
        <v>169</v>
      </c>
      <c r="D152" s="83" t="s">
        <v>158</v>
      </c>
      <c r="E152" s="95" t="s">
        <v>187</v>
      </c>
      <c r="F152" s="69" t="s">
        <v>178</v>
      </c>
      <c r="G152" s="74"/>
      <c r="H152" s="74">
        <v>1</v>
      </c>
      <c r="I152" s="104"/>
      <c r="J152" s="104"/>
      <c r="K152" s="104"/>
      <c r="L152" s="104"/>
      <c r="M152" s="74"/>
      <c r="N152" s="104"/>
      <c r="O152" s="104"/>
      <c r="P152" s="74"/>
      <c r="Q152" s="104"/>
      <c r="R152" s="104"/>
      <c r="S152" s="84">
        <f t="shared" si="192"/>
        <v>1</v>
      </c>
      <c r="T152" s="70"/>
      <c r="U152" s="74">
        <v>1</v>
      </c>
      <c r="V152" s="70"/>
      <c r="W152" s="70"/>
      <c r="X152" s="70"/>
      <c r="Y152" s="70"/>
      <c r="Z152" s="70"/>
      <c r="AA152" s="70"/>
      <c r="AB152" s="70"/>
      <c r="AC152" s="70"/>
      <c r="AD152" s="70"/>
      <c r="AE152" s="70"/>
      <c r="AF152" s="66">
        <f t="shared" si="193"/>
        <v>1</v>
      </c>
      <c r="AG152" s="82">
        <f t="shared" si="103"/>
        <v>1</v>
      </c>
      <c r="AH152" s="148" t="s">
        <v>436</v>
      </c>
    </row>
    <row r="153" spans="1:36" ht="48.75" hidden="1" customHeight="1" x14ac:dyDescent="0.2">
      <c r="A153" s="116"/>
      <c r="B153" s="117"/>
      <c r="C153" s="128"/>
      <c r="D153" s="115"/>
      <c r="E153" s="118"/>
      <c r="F153" s="126"/>
      <c r="G153" s="65">
        <f>SUM(G139:G152)</f>
        <v>0</v>
      </c>
      <c r="H153" s="65">
        <f t="shared" ref="H153" si="195">SUM(H139:H152)</f>
        <v>14</v>
      </c>
      <c r="I153" s="65">
        <f t="shared" ref="I153" si="196">SUM(I139:I152)</f>
        <v>0</v>
      </c>
      <c r="J153" s="65">
        <f t="shared" ref="J153" si="197">SUM(J139:J152)</f>
        <v>0</v>
      </c>
      <c r="K153" s="65">
        <f t="shared" ref="K153" si="198">SUM(K139:K152)</f>
        <v>0</v>
      </c>
      <c r="L153" s="65">
        <f t="shared" ref="L153" si="199">SUM(L139:L152)</f>
        <v>0</v>
      </c>
      <c r="M153" s="65">
        <f t="shared" ref="M153" si="200">SUM(M139:M152)</f>
        <v>1</v>
      </c>
      <c r="N153" s="65">
        <f t="shared" ref="N153" si="201">SUM(N139:N152)</f>
        <v>0</v>
      </c>
      <c r="O153" s="65">
        <f t="shared" ref="O153" si="202">SUM(O139:O152)</f>
        <v>0</v>
      </c>
      <c r="P153" s="65">
        <f t="shared" ref="P153" si="203">SUM(P139:P152)</f>
        <v>0</v>
      </c>
      <c r="Q153" s="65">
        <f t="shared" ref="Q153" si="204">SUM(Q139:Q152)</f>
        <v>0</v>
      </c>
      <c r="R153" s="65">
        <f t="shared" ref="R153" si="205">SUM(R139:R152)</f>
        <v>0</v>
      </c>
      <c r="S153" s="65">
        <f>SUM(S139:S152)</f>
        <v>15</v>
      </c>
      <c r="T153" s="65">
        <f>SUM(T139:T152)</f>
        <v>0</v>
      </c>
      <c r="U153" s="65">
        <f t="shared" ref="U153" si="206">SUM(U139:U152)</f>
        <v>14</v>
      </c>
      <c r="V153" s="65">
        <f t="shared" ref="V153" si="207">SUM(V139:V152)</f>
        <v>0</v>
      </c>
      <c r="W153" s="65">
        <f t="shared" ref="W153" si="208">SUM(W139:W152)</f>
        <v>0</v>
      </c>
      <c r="X153" s="65">
        <f t="shared" ref="X153" si="209">SUM(X139:X152)</f>
        <v>0</v>
      </c>
      <c r="Y153" s="65">
        <f t="shared" ref="Y153" si="210">SUM(Y139:Y152)</f>
        <v>0</v>
      </c>
      <c r="Z153" s="65">
        <f t="shared" ref="Z153" si="211">SUM(Z139:Z152)</f>
        <v>1</v>
      </c>
      <c r="AA153" s="65">
        <f t="shared" ref="AA153" si="212">SUM(AA139:AA152)</f>
        <v>0</v>
      </c>
      <c r="AB153" s="65">
        <f t="shared" ref="AB153" si="213">SUM(AB139:AB152)</f>
        <v>0</v>
      </c>
      <c r="AC153" s="65">
        <f t="shared" ref="AC153" si="214">SUM(AC139:AC152)</f>
        <v>0</v>
      </c>
      <c r="AD153" s="65">
        <f t="shared" ref="AD153" si="215">SUM(AD139:AD152)</f>
        <v>0</v>
      </c>
      <c r="AE153" s="65">
        <f t="shared" ref="AE153" si="216">SUM(AE139:AE152)</f>
        <v>0</v>
      </c>
      <c r="AF153" s="65">
        <f>SUM(AF139:AF152)</f>
        <v>15</v>
      </c>
      <c r="AG153" s="119"/>
      <c r="AH153" s="164"/>
    </row>
    <row r="154" spans="1:36" ht="48.75" hidden="1" customHeight="1" x14ac:dyDescent="0.2">
      <c r="A154" s="116"/>
      <c r="B154" s="117"/>
      <c r="C154" s="128"/>
      <c r="D154" s="115"/>
      <c r="E154" s="118"/>
      <c r="F154" s="126"/>
      <c r="G154" s="171">
        <f>+G153+H153+I153</f>
        <v>14</v>
      </c>
      <c r="H154" s="171"/>
      <c r="I154" s="171"/>
      <c r="J154" s="171">
        <f t="shared" ref="J154" si="217">+J153+K153+L153</f>
        <v>0</v>
      </c>
      <c r="K154" s="171"/>
      <c r="L154" s="171"/>
      <c r="M154" s="171">
        <f t="shared" ref="M154" si="218">+M153+N153+O153</f>
        <v>1</v>
      </c>
      <c r="N154" s="171"/>
      <c r="O154" s="171"/>
      <c r="P154" s="171">
        <f t="shared" ref="P154" si="219">+P153+Q153+R153</f>
        <v>0</v>
      </c>
      <c r="Q154" s="171"/>
      <c r="R154" s="171"/>
      <c r="S154" s="65">
        <f>+G154+J154+M154+P154</f>
        <v>15</v>
      </c>
      <c r="T154" s="171">
        <f>+T153+U153+V153</f>
        <v>14</v>
      </c>
      <c r="U154" s="171"/>
      <c r="V154" s="171"/>
      <c r="W154" s="171">
        <f t="shared" ref="W154" si="220">+W153+X153+Y153</f>
        <v>0</v>
      </c>
      <c r="X154" s="171"/>
      <c r="Y154" s="171"/>
      <c r="Z154" s="171">
        <f t="shared" ref="Z154" si="221">+Z153+AA153+AB153</f>
        <v>1</v>
      </c>
      <c r="AA154" s="171"/>
      <c r="AB154" s="171"/>
      <c r="AC154" s="171">
        <f t="shared" ref="AC154" si="222">+AC153+AD153+AE153</f>
        <v>0</v>
      </c>
      <c r="AD154" s="171"/>
      <c r="AE154" s="171"/>
      <c r="AF154" s="65">
        <f>+T154+W154+Z154+AC154</f>
        <v>15</v>
      </c>
      <c r="AG154" s="119"/>
      <c r="AH154" s="164"/>
    </row>
    <row r="155" spans="1:36" ht="48.75" hidden="1" customHeight="1" x14ac:dyDescent="0.2">
      <c r="A155" s="116"/>
      <c r="B155" s="117"/>
      <c r="C155" s="128"/>
      <c r="D155" s="115"/>
      <c r="E155" s="118"/>
      <c r="F155" s="126"/>
      <c r="G155" s="170">
        <f>+G154/S154</f>
        <v>0.93333333333333335</v>
      </c>
      <c r="H155" s="170"/>
      <c r="I155" s="170"/>
      <c r="J155" s="170">
        <f>+J154/S154</f>
        <v>0</v>
      </c>
      <c r="K155" s="170"/>
      <c r="L155" s="170"/>
      <c r="M155" s="170">
        <f>+M154/S154</f>
        <v>6.6666666666666666E-2</v>
      </c>
      <c r="N155" s="170"/>
      <c r="O155" s="170"/>
      <c r="P155" s="170">
        <f>+P154/S154</f>
        <v>0</v>
      </c>
      <c r="Q155" s="170"/>
      <c r="R155" s="170"/>
      <c r="S155" s="121">
        <f>+G155+J155+M155+P155</f>
        <v>1</v>
      </c>
      <c r="T155" s="170">
        <f>+T154/G154</f>
        <v>1</v>
      </c>
      <c r="U155" s="170"/>
      <c r="V155" s="170"/>
      <c r="W155" s="170"/>
      <c r="X155" s="170"/>
      <c r="Y155" s="170"/>
      <c r="Z155" s="170">
        <f t="shared" ref="Z155" si="223">+Z154/M154</f>
        <v>1</v>
      </c>
      <c r="AA155" s="170"/>
      <c r="AB155" s="170"/>
      <c r="AC155" s="170"/>
      <c r="AD155" s="170"/>
      <c r="AE155" s="170"/>
      <c r="AF155" s="121"/>
      <c r="AG155" s="119"/>
      <c r="AH155" s="164"/>
    </row>
    <row r="156" spans="1:36" ht="48.75" customHeight="1" x14ac:dyDescent="0.2">
      <c r="A156" s="173" t="s">
        <v>238</v>
      </c>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5"/>
    </row>
    <row r="157" spans="1:36" ht="60" customHeight="1" x14ac:dyDescent="0.2">
      <c r="A157" s="111">
        <f>+A152+1</f>
        <v>117</v>
      </c>
      <c r="B157" s="111" t="s">
        <v>270</v>
      </c>
      <c r="C157" s="68" t="s">
        <v>181</v>
      </c>
      <c r="D157" s="75" t="s">
        <v>182</v>
      </c>
      <c r="E157" s="95" t="s">
        <v>263</v>
      </c>
      <c r="F157" s="67" t="s">
        <v>28</v>
      </c>
      <c r="G157" s="69"/>
      <c r="H157" s="69"/>
      <c r="I157" s="69"/>
      <c r="J157" s="69"/>
      <c r="K157" s="74">
        <v>1</v>
      </c>
      <c r="L157" s="74"/>
      <c r="M157" s="74"/>
      <c r="N157" s="74"/>
      <c r="O157" s="74">
        <v>1</v>
      </c>
      <c r="P157" s="74"/>
      <c r="Q157" s="74"/>
      <c r="R157" s="74"/>
      <c r="S157" s="78">
        <f t="shared" ref="S157:S167" si="224">IFERROR(SUM(G157:R157),"")</f>
        <v>2</v>
      </c>
      <c r="T157" s="114"/>
      <c r="U157" s="114"/>
      <c r="V157" s="114"/>
      <c r="W157" s="114"/>
      <c r="X157" s="74">
        <v>1</v>
      </c>
      <c r="Y157" s="114"/>
      <c r="Z157" s="114"/>
      <c r="AA157" s="114"/>
      <c r="AB157" s="74">
        <v>1</v>
      </c>
      <c r="AC157" s="70"/>
      <c r="AD157" s="70"/>
      <c r="AE157" s="70"/>
      <c r="AF157" s="66">
        <f t="shared" ref="AF157:AF167" si="225">IFERROR(SUM(T157:AE157),"")</f>
        <v>2</v>
      </c>
      <c r="AG157" s="82">
        <f t="shared" ref="AG157:AG167" si="226">IF(AND(S157=0,AF157=0),"",IF(IFERROR(AF157/S157,"")&gt;100%,100%,IFERROR(AF157/S157,"")))</f>
        <v>1</v>
      </c>
      <c r="AH157" s="148" t="s">
        <v>293</v>
      </c>
    </row>
    <row r="158" spans="1:36" ht="102" customHeight="1" x14ac:dyDescent="0.2">
      <c r="A158" s="111">
        <f>+A157+1</f>
        <v>118</v>
      </c>
      <c r="B158" s="111" t="s">
        <v>270</v>
      </c>
      <c r="C158" s="68" t="s">
        <v>181</v>
      </c>
      <c r="D158" s="75" t="s">
        <v>183</v>
      </c>
      <c r="E158" s="69" t="s">
        <v>20</v>
      </c>
      <c r="F158" s="67" t="s">
        <v>216</v>
      </c>
      <c r="G158" s="69"/>
      <c r="H158" s="74">
        <v>1</v>
      </c>
      <c r="I158" s="69"/>
      <c r="J158" s="74">
        <v>1</v>
      </c>
      <c r="K158" s="69"/>
      <c r="L158" s="74">
        <v>1</v>
      </c>
      <c r="M158" s="74"/>
      <c r="N158" s="74">
        <v>1</v>
      </c>
      <c r="O158" s="74"/>
      <c r="P158" s="74">
        <v>1</v>
      </c>
      <c r="Q158" s="74"/>
      <c r="R158" s="74">
        <v>1</v>
      </c>
      <c r="S158" s="78">
        <f t="shared" si="224"/>
        <v>6</v>
      </c>
      <c r="T158" s="114"/>
      <c r="U158" s="74">
        <v>1</v>
      </c>
      <c r="V158" s="114"/>
      <c r="W158" s="74">
        <v>1</v>
      </c>
      <c r="X158" s="114"/>
      <c r="Y158" s="74">
        <v>1</v>
      </c>
      <c r="Z158" s="114"/>
      <c r="AA158" s="74">
        <v>1</v>
      </c>
      <c r="AB158" s="70"/>
      <c r="AC158" s="74">
        <v>1</v>
      </c>
      <c r="AD158" s="70"/>
      <c r="AE158" s="74">
        <v>1</v>
      </c>
      <c r="AF158" s="66">
        <f t="shared" si="225"/>
        <v>6</v>
      </c>
      <c r="AG158" s="82">
        <f t="shared" si="226"/>
        <v>1</v>
      </c>
      <c r="AH158" s="148" t="s">
        <v>326</v>
      </c>
    </row>
    <row r="159" spans="1:36" ht="90" customHeight="1" x14ac:dyDescent="0.2">
      <c r="A159" s="111">
        <f t="shared" ref="A159:A167" si="227">+A158+1</f>
        <v>119</v>
      </c>
      <c r="B159" s="106" t="s">
        <v>270</v>
      </c>
      <c r="C159" s="68" t="s">
        <v>181</v>
      </c>
      <c r="D159" s="75" t="s">
        <v>212</v>
      </c>
      <c r="E159" s="95" t="s">
        <v>185</v>
      </c>
      <c r="F159" s="60" t="s">
        <v>215</v>
      </c>
      <c r="G159" s="65"/>
      <c r="H159" s="65">
        <v>1</v>
      </c>
      <c r="I159" s="65"/>
      <c r="J159" s="65">
        <v>1</v>
      </c>
      <c r="K159" s="65"/>
      <c r="L159" s="65"/>
      <c r="M159" s="65">
        <v>1</v>
      </c>
      <c r="N159" s="65"/>
      <c r="O159" s="114"/>
      <c r="P159" s="65">
        <v>1</v>
      </c>
      <c r="Q159" s="65"/>
      <c r="R159" s="65"/>
      <c r="S159" s="78">
        <f t="shared" si="224"/>
        <v>4</v>
      </c>
      <c r="T159" s="65"/>
      <c r="U159" s="65">
        <v>1</v>
      </c>
      <c r="V159" s="65"/>
      <c r="W159" s="65">
        <v>1</v>
      </c>
      <c r="X159" s="65"/>
      <c r="Y159" s="65"/>
      <c r="Z159" s="65">
        <v>1</v>
      </c>
      <c r="AA159" s="65"/>
      <c r="AB159" s="65"/>
      <c r="AC159" s="120">
        <v>1</v>
      </c>
      <c r="AD159" s="65"/>
      <c r="AE159" s="65"/>
      <c r="AF159" s="66">
        <f t="shared" si="225"/>
        <v>4</v>
      </c>
      <c r="AG159" s="82">
        <f t="shared" si="226"/>
        <v>1</v>
      </c>
      <c r="AH159" s="165" t="s">
        <v>437</v>
      </c>
    </row>
    <row r="160" spans="1:36" ht="85.5" customHeight="1" x14ac:dyDescent="0.2">
      <c r="A160" s="111">
        <f t="shared" si="227"/>
        <v>120</v>
      </c>
      <c r="B160" s="111"/>
      <c r="C160" s="68" t="s">
        <v>181</v>
      </c>
      <c r="D160" s="75" t="s">
        <v>296</v>
      </c>
      <c r="E160" s="95" t="s">
        <v>185</v>
      </c>
      <c r="F160" s="60"/>
      <c r="G160" s="65"/>
      <c r="H160" s="65"/>
      <c r="I160" s="65"/>
      <c r="J160" s="65">
        <v>1</v>
      </c>
      <c r="K160" s="65"/>
      <c r="L160" s="65"/>
      <c r="M160" s="65">
        <v>1</v>
      </c>
      <c r="N160" s="65"/>
      <c r="O160" s="114"/>
      <c r="P160" s="65">
        <v>1</v>
      </c>
      <c r="Q160" s="65"/>
      <c r="R160" s="65"/>
      <c r="S160" s="78">
        <f t="shared" si="224"/>
        <v>3</v>
      </c>
      <c r="T160" s="65"/>
      <c r="U160" s="65"/>
      <c r="V160" s="65"/>
      <c r="W160" s="65">
        <v>1</v>
      </c>
      <c r="X160" s="65"/>
      <c r="Y160" s="65"/>
      <c r="Z160" s="65">
        <v>1</v>
      </c>
      <c r="AA160" s="65"/>
      <c r="AB160" s="65"/>
      <c r="AC160" s="65">
        <v>1</v>
      </c>
      <c r="AD160" s="65"/>
      <c r="AE160" s="65"/>
      <c r="AF160" s="66">
        <f t="shared" si="225"/>
        <v>3</v>
      </c>
      <c r="AG160" s="82">
        <f t="shared" si="226"/>
        <v>1</v>
      </c>
      <c r="AH160" s="165" t="s">
        <v>297</v>
      </c>
    </row>
    <row r="161" spans="1:34" ht="85.5" customHeight="1" x14ac:dyDescent="0.2">
      <c r="A161" s="111">
        <f t="shared" si="227"/>
        <v>121</v>
      </c>
      <c r="B161" s="106" t="s">
        <v>270</v>
      </c>
      <c r="C161" s="68" t="s">
        <v>181</v>
      </c>
      <c r="D161" s="75" t="s">
        <v>197</v>
      </c>
      <c r="E161" s="95" t="s">
        <v>185</v>
      </c>
      <c r="F161" s="60" t="s">
        <v>294</v>
      </c>
      <c r="G161" s="65"/>
      <c r="H161" s="65"/>
      <c r="I161" s="65"/>
      <c r="J161" s="65">
        <v>1</v>
      </c>
      <c r="K161" s="65"/>
      <c r="L161" s="65"/>
      <c r="M161" s="65"/>
      <c r="N161" s="65">
        <v>1</v>
      </c>
      <c r="O161" s="65"/>
      <c r="P161" s="65"/>
      <c r="Q161" s="65"/>
      <c r="R161" s="65"/>
      <c r="S161" s="78">
        <f t="shared" si="224"/>
        <v>2</v>
      </c>
      <c r="T161" s="65"/>
      <c r="U161" s="65"/>
      <c r="V161" s="65"/>
      <c r="W161" s="65">
        <v>1</v>
      </c>
      <c r="X161" s="65"/>
      <c r="Y161" s="65"/>
      <c r="Z161" s="65"/>
      <c r="AA161" s="65">
        <v>1</v>
      </c>
      <c r="AB161" s="65"/>
      <c r="AC161" s="65"/>
      <c r="AD161" s="65"/>
      <c r="AE161" s="65"/>
      <c r="AF161" s="66">
        <f t="shared" si="225"/>
        <v>2</v>
      </c>
      <c r="AG161" s="82">
        <f t="shared" si="226"/>
        <v>1</v>
      </c>
      <c r="AH161" s="165" t="s">
        <v>438</v>
      </c>
    </row>
    <row r="162" spans="1:34" ht="198" customHeight="1" x14ac:dyDescent="0.2">
      <c r="A162" s="111">
        <f t="shared" si="227"/>
        <v>122</v>
      </c>
      <c r="B162" s="106" t="s">
        <v>270</v>
      </c>
      <c r="C162" s="68" t="s">
        <v>181</v>
      </c>
      <c r="D162" s="75" t="s">
        <v>228</v>
      </c>
      <c r="E162" s="95" t="s">
        <v>220</v>
      </c>
      <c r="F162" s="60" t="s">
        <v>196</v>
      </c>
      <c r="G162" s="65">
        <v>1</v>
      </c>
      <c r="H162" s="65">
        <v>1</v>
      </c>
      <c r="I162" s="65">
        <v>1</v>
      </c>
      <c r="J162" s="65">
        <v>1</v>
      </c>
      <c r="K162" s="65">
        <v>1</v>
      </c>
      <c r="L162" s="65">
        <v>1</v>
      </c>
      <c r="M162" s="65">
        <v>1</v>
      </c>
      <c r="N162" s="65">
        <v>1</v>
      </c>
      <c r="O162" s="65">
        <v>1</v>
      </c>
      <c r="P162" s="65">
        <v>1</v>
      </c>
      <c r="Q162" s="65">
        <v>1</v>
      </c>
      <c r="R162" s="65">
        <v>1</v>
      </c>
      <c r="S162" s="78">
        <f t="shared" si="224"/>
        <v>12</v>
      </c>
      <c r="T162" s="65">
        <v>1</v>
      </c>
      <c r="U162" s="65">
        <v>1</v>
      </c>
      <c r="V162" s="65">
        <v>1</v>
      </c>
      <c r="W162" s="65">
        <v>1</v>
      </c>
      <c r="X162" s="65">
        <v>1</v>
      </c>
      <c r="Y162" s="65">
        <v>1</v>
      </c>
      <c r="Z162" s="65">
        <v>1</v>
      </c>
      <c r="AA162" s="65">
        <v>1</v>
      </c>
      <c r="AB162" s="65">
        <v>1</v>
      </c>
      <c r="AC162" s="142">
        <v>1</v>
      </c>
      <c r="AD162" s="154">
        <v>1</v>
      </c>
      <c r="AE162" s="157">
        <v>1</v>
      </c>
      <c r="AF162" s="66">
        <f t="shared" si="225"/>
        <v>12</v>
      </c>
      <c r="AG162" s="82">
        <f t="shared" si="226"/>
        <v>1</v>
      </c>
      <c r="AH162" s="165" t="s">
        <v>327</v>
      </c>
    </row>
    <row r="163" spans="1:34" ht="80.25" customHeight="1" x14ac:dyDescent="0.2">
      <c r="A163" s="111">
        <f t="shared" si="227"/>
        <v>123</v>
      </c>
      <c r="B163" s="106" t="s">
        <v>270</v>
      </c>
      <c r="C163" s="68" t="s">
        <v>181</v>
      </c>
      <c r="D163" s="75" t="s">
        <v>217</v>
      </c>
      <c r="E163" s="95" t="s">
        <v>271</v>
      </c>
      <c r="F163" s="60" t="s">
        <v>211</v>
      </c>
      <c r="G163" s="65">
        <v>1</v>
      </c>
      <c r="H163" s="65"/>
      <c r="I163" s="65"/>
      <c r="J163" s="65">
        <v>1</v>
      </c>
      <c r="K163" s="65"/>
      <c r="L163" s="65"/>
      <c r="M163" s="65">
        <v>1</v>
      </c>
      <c r="N163" s="65"/>
      <c r="O163" s="65"/>
      <c r="P163" s="65"/>
      <c r="Q163" s="65"/>
      <c r="R163" s="65">
        <v>1</v>
      </c>
      <c r="S163" s="78">
        <f t="shared" si="224"/>
        <v>4</v>
      </c>
      <c r="T163" s="65">
        <v>1</v>
      </c>
      <c r="U163" s="65"/>
      <c r="V163" s="65"/>
      <c r="W163" s="65">
        <v>1</v>
      </c>
      <c r="X163" s="65"/>
      <c r="Y163" s="65"/>
      <c r="Z163" s="65">
        <v>1</v>
      </c>
      <c r="AA163" s="65"/>
      <c r="AB163" s="65"/>
      <c r="AC163" s="65"/>
      <c r="AD163" s="65"/>
      <c r="AE163" s="158">
        <v>1</v>
      </c>
      <c r="AF163" s="66">
        <f t="shared" si="225"/>
        <v>4</v>
      </c>
      <c r="AG163" s="82">
        <f t="shared" si="226"/>
        <v>1</v>
      </c>
      <c r="AH163" s="165" t="s">
        <v>439</v>
      </c>
    </row>
    <row r="164" spans="1:34" ht="48.75" customHeight="1" x14ac:dyDescent="0.2">
      <c r="A164" s="111">
        <f t="shared" si="227"/>
        <v>124</v>
      </c>
      <c r="B164" s="111" t="s">
        <v>270</v>
      </c>
      <c r="C164" s="68" t="s">
        <v>181</v>
      </c>
      <c r="D164" s="75" t="s">
        <v>222</v>
      </c>
      <c r="E164" s="95" t="s">
        <v>187</v>
      </c>
      <c r="F164" s="60" t="s">
        <v>221</v>
      </c>
      <c r="G164" s="65">
        <v>2</v>
      </c>
      <c r="H164" s="65"/>
      <c r="I164" s="65"/>
      <c r="J164" s="65"/>
      <c r="K164" s="65"/>
      <c r="L164" s="65"/>
      <c r="M164" s="65"/>
      <c r="N164" s="65"/>
      <c r="O164" s="65"/>
      <c r="P164" s="65"/>
      <c r="Q164" s="65"/>
      <c r="R164" s="65"/>
      <c r="S164" s="78">
        <f t="shared" si="224"/>
        <v>2</v>
      </c>
      <c r="T164" s="65">
        <v>2</v>
      </c>
      <c r="U164" s="65"/>
      <c r="V164" s="65"/>
      <c r="W164" s="65"/>
      <c r="X164" s="65"/>
      <c r="Y164" s="65"/>
      <c r="Z164" s="65"/>
      <c r="AA164" s="65"/>
      <c r="AB164" s="65"/>
      <c r="AC164" s="65"/>
      <c r="AD164" s="65"/>
      <c r="AE164" s="65"/>
      <c r="AF164" s="66">
        <f t="shared" si="225"/>
        <v>2</v>
      </c>
      <c r="AG164" s="82">
        <f t="shared" si="226"/>
        <v>1</v>
      </c>
      <c r="AH164" s="165" t="s">
        <v>440</v>
      </c>
    </row>
    <row r="165" spans="1:34" ht="78.75" customHeight="1" x14ac:dyDescent="0.2">
      <c r="A165" s="111">
        <f t="shared" si="227"/>
        <v>125</v>
      </c>
      <c r="B165" s="111" t="s">
        <v>270</v>
      </c>
      <c r="C165" s="68" t="s">
        <v>181</v>
      </c>
      <c r="D165" s="75" t="s">
        <v>224</v>
      </c>
      <c r="E165" s="95" t="s">
        <v>189</v>
      </c>
      <c r="F165" s="60" t="s">
        <v>225</v>
      </c>
      <c r="G165" s="65"/>
      <c r="H165" s="65">
        <v>1</v>
      </c>
      <c r="I165" s="65">
        <v>1</v>
      </c>
      <c r="J165" s="65">
        <v>1</v>
      </c>
      <c r="K165" s="65">
        <v>1</v>
      </c>
      <c r="L165" s="65">
        <v>1</v>
      </c>
      <c r="M165" s="65">
        <v>1</v>
      </c>
      <c r="N165" s="65">
        <v>1</v>
      </c>
      <c r="O165" s="65">
        <v>1</v>
      </c>
      <c r="P165" s="65">
        <v>1</v>
      </c>
      <c r="Q165" s="65">
        <v>1</v>
      </c>
      <c r="R165" s="65">
        <v>1</v>
      </c>
      <c r="S165" s="78">
        <f t="shared" si="224"/>
        <v>11</v>
      </c>
      <c r="T165" s="65"/>
      <c r="U165" s="65">
        <v>1</v>
      </c>
      <c r="V165" s="65">
        <v>1</v>
      </c>
      <c r="W165" s="65">
        <v>1</v>
      </c>
      <c r="X165" s="65">
        <v>1</v>
      </c>
      <c r="Y165" s="65">
        <v>1</v>
      </c>
      <c r="Z165" s="65">
        <v>1</v>
      </c>
      <c r="AA165" s="65">
        <v>1</v>
      </c>
      <c r="AB165" s="65">
        <v>1</v>
      </c>
      <c r="AC165" s="147">
        <v>1</v>
      </c>
      <c r="AD165" s="154">
        <v>1</v>
      </c>
      <c r="AE165" s="158">
        <v>1</v>
      </c>
      <c r="AF165" s="66">
        <f t="shared" si="225"/>
        <v>11</v>
      </c>
      <c r="AG165" s="82">
        <f t="shared" si="226"/>
        <v>1</v>
      </c>
      <c r="AH165" s="165" t="s">
        <v>441</v>
      </c>
    </row>
    <row r="166" spans="1:34" ht="48.75" customHeight="1" x14ac:dyDescent="0.2">
      <c r="A166" s="111">
        <f t="shared" si="227"/>
        <v>126</v>
      </c>
      <c r="B166" s="106" t="s">
        <v>270</v>
      </c>
      <c r="C166" s="68" t="s">
        <v>181</v>
      </c>
      <c r="D166" s="75" t="s">
        <v>27</v>
      </c>
      <c r="E166" s="95" t="s">
        <v>220</v>
      </c>
      <c r="F166" s="60" t="s">
        <v>213</v>
      </c>
      <c r="G166" s="65">
        <v>1</v>
      </c>
      <c r="H166" s="65">
        <v>1</v>
      </c>
      <c r="I166" s="65">
        <v>1</v>
      </c>
      <c r="J166" s="65">
        <v>1</v>
      </c>
      <c r="K166" s="65">
        <v>1</v>
      </c>
      <c r="L166" s="65">
        <v>1</v>
      </c>
      <c r="M166" s="65">
        <v>1</v>
      </c>
      <c r="N166" s="65">
        <v>1</v>
      </c>
      <c r="O166" s="65">
        <v>1</v>
      </c>
      <c r="P166" s="65">
        <v>1</v>
      </c>
      <c r="Q166" s="65">
        <v>1</v>
      </c>
      <c r="R166" s="65">
        <v>1</v>
      </c>
      <c r="S166" s="78">
        <f t="shared" si="224"/>
        <v>12</v>
      </c>
      <c r="T166" s="65">
        <v>1</v>
      </c>
      <c r="U166" s="65">
        <v>1</v>
      </c>
      <c r="V166" s="65">
        <v>1</v>
      </c>
      <c r="W166" s="65">
        <v>1</v>
      </c>
      <c r="X166" s="65">
        <v>1</v>
      </c>
      <c r="Y166" s="65">
        <v>1</v>
      </c>
      <c r="Z166" s="65">
        <v>1</v>
      </c>
      <c r="AA166" s="65">
        <v>1</v>
      </c>
      <c r="AB166" s="65">
        <v>1</v>
      </c>
      <c r="AC166" s="152">
        <v>1</v>
      </c>
      <c r="AD166" s="154">
        <v>1</v>
      </c>
      <c r="AE166" s="158">
        <v>1</v>
      </c>
      <c r="AF166" s="66">
        <f t="shared" si="225"/>
        <v>12</v>
      </c>
      <c r="AG166" s="82">
        <f t="shared" si="226"/>
        <v>1</v>
      </c>
      <c r="AH166" s="165" t="s">
        <v>259</v>
      </c>
    </row>
    <row r="167" spans="1:34" ht="136.5" customHeight="1" x14ac:dyDescent="0.2">
      <c r="A167" s="111">
        <f t="shared" si="227"/>
        <v>127</v>
      </c>
      <c r="B167" s="106" t="s">
        <v>270</v>
      </c>
      <c r="C167" s="68" t="s">
        <v>181</v>
      </c>
      <c r="D167" s="75" t="s">
        <v>38</v>
      </c>
      <c r="E167" s="95" t="s">
        <v>203</v>
      </c>
      <c r="F167" s="60" t="s">
        <v>214</v>
      </c>
      <c r="G167" s="65">
        <v>1</v>
      </c>
      <c r="H167" s="65">
        <v>1</v>
      </c>
      <c r="I167" s="65">
        <v>1</v>
      </c>
      <c r="J167" s="65">
        <v>1</v>
      </c>
      <c r="K167" s="65">
        <v>1</v>
      </c>
      <c r="L167" s="65">
        <v>1</v>
      </c>
      <c r="M167" s="65">
        <v>1</v>
      </c>
      <c r="N167" s="65">
        <v>1</v>
      </c>
      <c r="O167" s="65">
        <v>1</v>
      </c>
      <c r="P167" s="65">
        <v>1</v>
      </c>
      <c r="Q167" s="65">
        <v>1</v>
      </c>
      <c r="R167" s="65">
        <v>1</v>
      </c>
      <c r="S167" s="78">
        <f t="shared" si="224"/>
        <v>12</v>
      </c>
      <c r="T167" s="65">
        <v>1</v>
      </c>
      <c r="U167" s="65">
        <v>1</v>
      </c>
      <c r="V167" s="65">
        <v>1</v>
      </c>
      <c r="W167" s="65">
        <v>1</v>
      </c>
      <c r="X167" s="65">
        <v>1</v>
      </c>
      <c r="Y167" s="65">
        <v>1</v>
      </c>
      <c r="Z167" s="65">
        <v>1</v>
      </c>
      <c r="AA167" s="65">
        <v>1</v>
      </c>
      <c r="AB167" s="65">
        <v>1</v>
      </c>
      <c r="AC167" s="152">
        <v>1</v>
      </c>
      <c r="AD167" s="154">
        <v>1</v>
      </c>
      <c r="AE167" s="158">
        <v>1</v>
      </c>
      <c r="AF167" s="66">
        <f t="shared" si="225"/>
        <v>12</v>
      </c>
      <c r="AG167" s="82">
        <f t="shared" si="226"/>
        <v>1</v>
      </c>
      <c r="AH167" s="165" t="s">
        <v>442</v>
      </c>
    </row>
    <row r="168" spans="1:34" ht="48.75" hidden="1" customHeight="1" x14ac:dyDescent="0.2">
      <c r="A168" s="116"/>
      <c r="B168" s="117"/>
      <c r="C168" s="128"/>
      <c r="D168" s="129"/>
      <c r="E168" s="118"/>
      <c r="F168" s="122"/>
      <c r="G168" s="65">
        <f t="shared" ref="G168:L168" si="228">SUM(G157:G167)</f>
        <v>6</v>
      </c>
      <c r="H168" s="65">
        <f t="shared" si="228"/>
        <v>6</v>
      </c>
      <c r="I168" s="65">
        <f t="shared" si="228"/>
        <v>4</v>
      </c>
      <c r="J168" s="65">
        <f t="shared" si="228"/>
        <v>9</v>
      </c>
      <c r="K168" s="65">
        <f t="shared" si="228"/>
        <v>5</v>
      </c>
      <c r="L168" s="65">
        <f t="shared" si="228"/>
        <v>5</v>
      </c>
      <c r="M168" s="65">
        <f>SUM(M157:M167)</f>
        <v>7</v>
      </c>
      <c r="N168" s="65">
        <f t="shared" ref="N168:R168" si="229">SUM(N157:N167)</f>
        <v>6</v>
      </c>
      <c r="O168" s="65">
        <f t="shared" si="229"/>
        <v>5</v>
      </c>
      <c r="P168" s="65">
        <f t="shared" si="229"/>
        <v>7</v>
      </c>
      <c r="Q168" s="65">
        <f t="shared" si="229"/>
        <v>4</v>
      </c>
      <c r="R168" s="65">
        <f t="shared" si="229"/>
        <v>6</v>
      </c>
      <c r="S168" s="65">
        <f>SUM(S154:S167)</f>
        <v>86</v>
      </c>
      <c r="T168" s="65">
        <f t="shared" ref="T168" si="230">SUM(T157:T167)</f>
        <v>6</v>
      </c>
      <c r="U168" s="65">
        <f t="shared" ref="U168" si="231">SUM(U157:U167)</f>
        <v>6</v>
      </c>
      <c r="V168" s="65">
        <f t="shared" ref="V168" si="232">SUM(V157:V167)</f>
        <v>4</v>
      </c>
      <c r="W168" s="65">
        <f t="shared" ref="W168" si="233">SUM(W157:W167)</f>
        <v>9</v>
      </c>
      <c r="X168" s="65">
        <f t="shared" ref="X168" si="234">SUM(X157:X167)</f>
        <v>5</v>
      </c>
      <c r="Y168" s="65">
        <f t="shared" ref="Y168" si="235">SUM(Y157:Y167)</f>
        <v>5</v>
      </c>
      <c r="Z168" s="65">
        <f t="shared" ref="Z168" si="236">SUM(Z157:Z167)</f>
        <v>7</v>
      </c>
      <c r="AA168" s="65">
        <f t="shared" ref="AA168" si="237">SUM(AA157:AA167)</f>
        <v>6</v>
      </c>
      <c r="AB168" s="65">
        <f t="shared" ref="AB168" si="238">SUM(AB157:AB167)</f>
        <v>5</v>
      </c>
      <c r="AC168" s="65">
        <f t="shared" ref="AC168" si="239">SUM(AC157:AC167)</f>
        <v>7</v>
      </c>
      <c r="AD168" s="65">
        <f t="shared" ref="AD168" si="240">SUM(AD157:AD167)</f>
        <v>4</v>
      </c>
      <c r="AE168" s="65">
        <f t="shared" ref="AE168" si="241">SUM(AE157:AE167)</f>
        <v>6</v>
      </c>
      <c r="AF168" s="65">
        <f>SUM(AF154:AF167)</f>
        <v>85</v>
      </c>
      <c r="AG168" s="119">
        <f>+AF168/S168</f>
        <v>0.98837209302325579</v>
      </c>
      <c r="AH168" s="166"/>
    </row>
    <row r="169" spans="1:34" ht="48.75" hidden="1" customHeight="1" x14ac:dyDescent="0.2">
      <c r="A169" s="116"/>
      <c r="B169" s="117"/>
      <c r="C169" s="128"/>
      <c r="D169" s="129"/>
      <c r="E169" s="118"/>
      <c r="F169" s="122"/>
      <c r="G169" s="171">
        <f>+G168+H168+I168</f>
        <v>16</v>
      </c>
      <c r="H169" s="171"/>
      <c r="I169" s="171"/>
      <c r="J169" s="171">
        <f t="shared" ref="J169" si="242">+J168+K168+L168</f>
        <v>19</v>
      </c>
      <c r="K169" s="171"/>
      <c r="L169" s="171"/>
      <c r="M169" s="171">
        <f t="shared" ref="M169" si="243">+M168+N168+O168</f>
        <v>18</v>
      </c>
      <c r="N169" s="171"/>
      <c r="O169" s="171"/>
      <c r="P169" s="171">
        <f t="shared" ref="P169" si="244">+P168+Q168+R168</f>
        <v>17</v>
      </c>
      <c r="Q169" s="171"/>
      <c r="R169" s="171"/>
      <c r="S169" s="65">
        <f>+G169+J169+M169+P169</f>
        <v>70</v>
      </c>
      <c r="T169" s="171">
        <f>+T168+U168+V168</f>
        <v>16</v>
      </c>
      <c r="U169" s="171"/>
      <c r="V169" s="171"/>
      <c r="W169" s="171">
        <f t="shared" ref="W169" si="245">+W168+X168+Y168</f>
        <v>19</v>
      </c>
      <c r="X169" s="171"/>
      <c r="Y169" s="171"/>
      <c r="Z169" s="171">
        <f t="shared" ref="Z169" si="246">+Z168+AA168+AB168</f>
        <v>18</v>
      </c>
      <c r="AA169" s="171"/>
      <c r="AB169" s="171"/>
      <c r="AC169" s="171">
        <f t="shared" ref="AC169" si="247">+AC168+AD168+AE168</f>
        <v>17</v>
      </c>
      <c r="AD169" s="171"/>
      <c r="AE169" s="171"/>
      <c r="AF169" s="65">
        <f>+T169+W169+Z169+AC169</f>
        <v>70</v>
      </c>
      <c r="AG169" s="119">
        <f>+AF169/S169</f>
        <v>1</v>
      </c>
      <c r="AH169" s="166"/>
    </row>
    <row r="170" spans="1:34" ht="48.75" hidden="1" customHeight="1" x14ac:dyDescent="0.2">
      <c r="A170" s="116"/>
      <c r="B170" s="117"/>
      <c r="C170" s="128"/>
      <c r="D170" s="129"/>
      <c r="E170" s="118"/>
      <c r="F170" s="122"/>
      <c r="G170" s="170">
        <f>+G169/S169</f>
        <v>0.22857142857142856</v>
      </c>
      <c r="H170" s="170"/>
      <c r="I170" s="170"/>
      <c r="J170" s="170">
        <f>+J169/S169</f>
        <v>0.27142857142857141</v>
      </c>
      <c r="K170" s="170"/>
      <c r="L170" s="170"/>
      <c r="M170" s="170">
        <f>+M169/S169</f>
        <v>0.25714285714285712</v>
      </c>
      <c r="N170" s="170"/>
      <c r="O170" s="170"/>
      <c r="P170" s="170">
        <f>+P169/S169</f>
        <v>0.24285714285714285</v>
      </c>
      <c r="Q170" s="170"/>
      <c r="R170" s="170"/>
      <c r="S170" s="121">
        <f>+G170+J170+M170+P170</f>
        <v>1</v>
      </c>
      <c r="T170" s="170">
        <f>+T169/G169</f>
        <v>1</v>
      </c>
      <c r="U170" s="170"/>
      <c r="V170" s="170"/>
      <c r="W170" s="170">
        <f>+W169/J169</f>
        <v>1</v>
      </c>
      <c r="X170" s="170"/>
      <c r="Y170" s="170"/>
      <c r="Z170" s="170">
        <f t="shared" ref="Z170" si="248">+Z169/M169</f>
        <v>1</v>
      </c>
      <c r="AA170" s="170"/>
      <c r="AB170" s="170"/>
      <c r="AC170" s="170">
        <f>+AC169/P169</f>
        <v>1</v>
      </c>
      <c r="AD170" s="170"/>
      <c r="AE170" s="170"/>
      <c r="AF170" s="121">
        <f>+AF169/S169</f>
        <v>1</v>
      </c>
      <c r="AG170" s="119"/>
      <c r="AH170" s="166"/>
    </row>
    <row r="171" spans="1:34" ht="48.75" customHeight="1" x14ac:dyDescent="0.2">
      <c r="A171" s="173" t="s">
        <v>261</v>
      </c>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5"/>
    </row>
    <row r="172" spans="1:34" ht="61.5" customHeight="1" x14ac:dyDescent="0.2">
      <c r="A172" s="111">
        <f>+A167+1</f>
        <v>128</v>
      </c>
      <c r="B172" s="111" t="s">
        <v>270</v>
      </c>
      <c r="C172" s="68" t="s">
        <v>262</v>
      </c>
      <c r="D172" s="75" t="s">
        <v>281</v>
      </c>
      <c r="E172" s="95" t="s">
        <v>263</v>
      </c>
      <c r="F172" s="67" t="s">
        <v>264</v>
      </c>
      <c r="G172" s="69"/>
      <c r="H172" s="69"/>
      <c r="I172" s="69"/>
      <c r="J172" s="65"/>
      <c r="K172" s="65"/>
      <c r="L172" s="65"/>
      <c r="M172" s="65">
        <v>1</v>
      </c>
      <c r="N172" s="65"/>
      <c r="O172" s="65"/>
      <c r="P172" s="65">
        <v>1</v>
      </c>
      <c r="Q172" s="65"/>
      <c r="R172" s="65"/>
      <c r="S172" s="78">
        <f t="shared" ref="S172:S190" si="249">IFERROR(SUM(G172:R172),"")</f>
        <v>2</v>
      </c>
      <c r="T172" s="70"/>
      <c r="U172" s="70"/>
      <c r="V172" s="70"/>
      <c r="W172" s="70"/>
      <c r="X172" s="70"/>
      <c r="Y172" s="70"/>
      <c r="Z172" s="65">
        <v>1</v>
      </c>
      <c r="AA172" s="70"/>
      <c r="AB172" s="70"/>
      <c r="AC172" s="150">
        <v>1</v>
      </c>
      <c r="AD172" s="70"/>
      <c r="AE172" s="70"/>
      <c r="AF172" s="66">
        <f t="shared" ref="AF172:AF190" si="250">IFERROR(SUM(T172:AE172),"")</f>
        <v>2</v>
      </c>
      <c r="AG172" s="82">
        <f t="shared" si="103"/>
        <v>1</v>
      </c>
      <c r="AH172" s="148" t="s">
        <v>322</v>
      </c>
    </row>
    <row r="173" spans="1:34" ht="81" customHeight="1" x14ac:dyDescent="0.2">
      <c r="A173" s="111">
        <f>+A172+1</f>
        <v>129</v>
      </c>
      <c r="B173" s="111" t="s">
        <v>270</v>
      </c>
      <c r="C173" s="68" t="s">
        <v>262</v>
      </c>
      <c r="D173" s="75" t="s">
        <v>282</v>
      </c>
      <c r="E173" s="95" t="s">
        <v>185</v>
      </c>
      <c r="F173" s="67" t="s">
        <v>264</v>
      </c>
      <c r="G173" s="69"/>
      <c r="H173" s="74"/>
      <c r="I173" s="69"/>
      <c r="J173" s="65"/>
      <c r="K173" s="65"/>
      <c r="L173" s="65"/>
      <c r="M173" s="65">
        <v>1</v>
      </c>
      <c r="N173" s="65"/>
      <c r="O173" s="65"/>
      <c r="P173" s="65">
        <v>1</v>
      </c>
      <c r="Q173" s="65"/>
      <c r="R173" s="65"/>
      <c r="S173" s="78">
        <f t="shared" si="249"/>
        <v>2</v>
      </c>
      <c r="T173" s="70"/>
      <c r="U173" s="74"/>
      <c r="V173" s="70"/>
      <c r="W173" s="74"/>
      <c r="X173" s="70"/>
      <c r="Y173" s="70"/>
      <c r="Z173" s="65">
        <v>1</v>
      </c>
      <c r="AA173" s="70"/>
      <c r="AB173" s="70"/>
      <c r="AC173" s="152">
        <v>1</v>
      </c>
      <c r="AD173" s="70"/>
      <c r="AE173" s="70"/>
      <c r="AF173" s="66">
        <f t="shared" si="250"/>
        <v>2</v>
      </c>
      <c r="AG173" s="82">
        <f t="shared" si="103"/>
        <v>1</v>
      </c>
      <c r="AH173" s="148" t="s">
        <v>316</v>
      </c>
    </row>
    <row r="174" spans="1:34" ht="117.75" customHeight="1" x14ac:dyDescent="0.2">
      <c r="A174" s="111">
        <f t="shared" ref="A174:A179" si="251">+A173+1</f>
        <v>130</v>
      </c>
      <c r="B174" s="77" t="s">
        <v>270</v>
      </c>
      <c r="C174" s="68" t="s">
        <v>262</v>
      </c>
      <c r="D174" s="75" t="s">
        <v>288</v>
      </c>
      <c r="E174" s="95" t="s">
        <v>271</v>
      </c>
      <c r="F174" s="67" t="s">
        <v>264</v>
      </c>
      <c r="G174" s="65"/>
      <c r="H174" s="65"/>
      <c r="I174" s="65"/>
      <c r="J174" s="65"/>
      <c r="K174" s="65"/>
      <c r="L174" s="65"/>
      <c r="M174" s="65">
        <v>1</v>
      </c>
      <c r="N174" s="65"/>
      <c r="O174" s="65"/>
      <c r="P174" s="65">
        <v>1</v>
      </c>
      <c r="Q174" s="65"/>
      <c r="R174" s="65"/>
      <c r="S174" s="78">
        <f t="shared" si="249"/>
        <v>2</v>
      </c>
      <c r="T174" s="65"/>
      <c r="U174" s="65"/>
      <c r="V174" s="65"/>
      <c r="W174" s="65"/>
      <c r="X174" s="65"/>
      <c r="Y174" s="65"/>
      <c r="Z174" s="65">
        <v>1</v>
      </c>
      <c r="AA174" s="65"/>
      <c r="AB174" s="65"/>
      <c r="AC174" s="153">
        <v>1</v>
      </c>
      <c r="AD174" s="65"/>
      <c r="AE174" s="65"/>
      <c r="AF174" s="66">
        <f t="shared" si="250"/>
        <v>2</v>
      </c>
      <c r="AG174" s="82">
        <f t="shared" si="103"/>
        <v>1</v>
      </c>
      <c r="AH174" s="165" t="s">
        <v>328</v>
      </c>
    </row>
    <row r="175" spans="1:34" ht="80.25" customHeight="1" x14ac:dyDescent="0.2">
      <c r="A175" s="111">
        <f t="shared" si="251"/>
        <v>131</v>
      </c>
      <c r="B175" s="111" t="s">
        <v>270</v>
      </c>
      <c r="C175" s="68" t="s">
        <v>262</v>
      </c>
      <c r="D175" s="75" t="s">
        <v>283</v>
      </c>
      <c r="E175" s="95" t="s">
        <v>184</v>
      </c>
      <c r="F175" s="67" t="s">
        <v>264</v>
      </c>
      <c r="G175" s="65"/>
      <c r="H175" s="65"/>
      <c r="I175" s="65"/>
      <c r="J175" s="65"/>
      <c r="K175" s="65"/>
      <c r="L175" s="65"/>
      <c r="M175" s="65">
        <v>1</v>
      </c>
      <c r="N175" s="65"/>
      <c r="O175" s="65"/>
      <c r="P175" s="65">
        <v>1</v>
      </c>
      <c r="Q175" s="65"/>
      <c r="R175" s="65"/>
      <c r="S175" s="78">
        <f t="shared" si="249"/>
        <v>2</v>
      </c>
      <c r="T175" s="65"/>
      <c r="U175" s="65"/>
      <c r="V175" s="65"/>
      <c r="W175" s="65"/>
      <c r="X175" s="65"/>
      <c r="Y175" s="65"/>
      <c r="Z175" s="65">
        <v>1</v>
      </c>
      <c r="AA175" s="65"/>
      <c r="AB175" s="65"/>
      <c r="AC175" s="153">
        <v>1</v>
      </c>
      <c r="AD175" s="65"/>
      <c r="AE175" s="65"/>
      <c r="AF175" s="66">
        <f t="shared" si="250"/>
        <v>2</v>
      </c>
      <c r="AG175" s="82">
        <f t="shared" si="103"/>
        <v>1</v>
      </c>
      <c r="AH175" s="165" t="s">
        <v>318</v>
      </c>
    </row>
    <row r="176" spans="1:34" ht="115.5" customHeight="1" x14ac:dyDescent="0.2">
      <c r="A176" s="111">
        <f t="shared" si="251"/>
        <v>132</v>
      </c>
      <c r="B176" s="111" t="s">
        <v>270</v>
      </c>
      <c r="C176" s="68" t="s">
        <v>262</v>
      </c>
      <c r="D176" s="75" t="s">
        <v>284</v>
      </c>
      <c r="E176" s="95" t="s">
        <v>187</v>
      </c>
      <c r="F176" s="67" t="s">
        <v>264</v>
      </c>
      <c r="G176" s="65"/>
      <c r="H176" s="65"/>
      <c r="I176" s="65"/>
      <c r="J176" s="65"/>
      <c r="K176" s="65"/>
      <c r="L176" s="65"/>
      <c r="M176" s="65">
        <v>1</v>
      </c>
      <c r="N176" s="65"/>
      <c r="O176" s="65"/>
      <c r="P176" s="65">
        <v>1</v>
      </c>
      <c r="Q176" s="65"/>
      <c r="R176" s="65"/>
      <c r="S176" s="78">
        <f t="shared" si="249"/>
        <v>2</v>
      </c>
      <c r="T176" s="65"/>
      <c r="U176" s="65"/>
      <c r="V176" s="65"/>
      <c r="W176" s="65"/>
      <c r="X176" s="65"/>
      <c r="Y176" s="65"/>
      <c r="Z176" s="65">
        <v>1</v>
      </c>
      <c r="AA176" s="65"/>
      <c r="AB176" s="65"/>
      <c r="AC176" s="65">
        <v>1</v>
      </c>
      <c r="AD176" s="155">
        <v>1</v>
      </c>
      <c r="AE176" s="65"/>
      <c r="AF176" s="66">
        <f t="shared" si="250"/>
        <v>3</v>
      </c>
      <c r="AG176" s="82">
        <f t="shared" si="103"/>
        <v>1</v>
      </c>
      <c r="AH176" s="165" t="s">
        <v>321</v>
      </c>
    </row>
    <row r="177" spans="1:34" ht="52.5" customHeight="1" x14ac:dyDescent="0.2">
      <c r="A177" s="111">
        <f t="shared" si="251"/>
        <v>133</v>
      </c>
      <c r="B177" s="111" t="s">
        <v>270</v>
      </c>
      <c r="C177" s="68" t="s">
        <v>262</v>
      </c>
      <c r="D177" s="75" t="s">
        <v>285</v>
      </c>
      <c r="E177" s="95" t="s">
        <v>188</v>
      </c>
      <c r="F177" s="67" t="s">
        <v>264</v>
      </c>
      <c r="G177" s="65"/>
      <c r="H177" s="65"/>
      <c r="I177" s="65"/>
      <c r="J177" s="65"/>
      <c r="K177" s="65"/>
      <c r="L177" s="65"/>
      <c r="M177" s="65">
        <v>1</v>
      </c>
      <c r="N177" s="65"/>
      <c r="O177" s="65"/>
      <c r="P177" s="65">
        <v>1</v>
      </c>
      <c r="Q177" s="65"/>
      <c r="R177" s="65"/>
      <c r="S177" s="78">
        <f t="shared" si="249"/>
        <v>2</v>
      </c>
      <c r="T177" s="65"/>
      <c r="U177" s="65"/>
      <c r="V177" s="65"/>
      <c r="W177" s="65"/>
      <c r="X177" s="65"/>
      <c r="Y177" s="65"/>
      <c r="Z177" s="65">
        <v>1</v>
      </c>
      <c r="AA177" s="65"/>
      <c r="AB177" s="65"/>
      <c r="AC177" s="146">
        <v>1</v>
      </c>
      <c r="AD177" s="65"/>
      <c r="AE177" s="65"/>
      <c r="AF177" s="66">
        <f t="shared" si="250"/>
        <v>2</v>
      </c>
      <c r="AG177" s="82">
        <f t="shared" si="103"/>
        <v>1</v>
      </c>
      <c r="AH177" s="165" t="s">
        <v>313</v>
      </c>
    </row>
    <row r="178" spans="1:34" ht="52.5" customHeight="1" x14ac:dyDescent="0.2">
      <c r="A178" s="111">
        <f t="shared" si="251"/>
        <v>134</v>
      </c>
      <c r="B178" s="111" t="s">
        <v>270</v>
      </c>
      <c r="C178" s="68" t="s">
        <v>262</v>
      </c>
      <c r="D178" s="75" t="s">
        <v>265</v>
      </c>
      <c r="E178" s="95" t="s">
        <v>189</v>
      </c>
      <c r="F178" s="67" t="s">
        <v>264</v>
      </c>
      <c r="G178" s="65"/>
      <c r="H178" s="65"/>
      <c r="I178" s="65"/>
      <c r="J178" s="65"/>
      <c r="K178" s="65"/>
      <c r="L178" s="65"/>
      <c r="M178" s="65">
        <v>1</v>
      </c>
      <c r="N178" s="65"/>
      <c r="O178" s="65"/>
      <c r="P178" s="65">
        <v>1</v>
      </c>
      <c r="Q178" s="65"/>
      <c r="R178" s="65"/>
      <c r="S178" s="78">
        <f t="shared" si="249"/>
        <v>2</v>
      </c>
      <c r="T178" s="65"/>
      <c r="U178" s="65"/>
      <c r="V178" s="65"/>
      <c r="W178" s="65"/>
      <c r="X178" s="65"/>
      <c r="Y178" s="65"/>
      <c r="Z178" s="65">
        <v>1</v>
      </c>
      <c r="AA178" s="65"/>
      <c r="AB178" s="65"/>
      <c r="AC178" s="153">
        <v>1</v>
      </c>
      <c r="AD178" s="65"/>
      <c r="AE178" s="65"/>
      <c r="AF178" s="66">
        <f t="shared" si="250"/>
        <v>2</v>
      </c>
      <c r="AG178" s="82">
        <f t="shared" ref="AG178:AG185" si="252">IF(AND(S178=0,AF178=0),"",IF(IFERROR(AF178/S178,"")&gt;100%,100%,IFERROR(AF178/S178,"")))</f>
        <v>1</v>
      </c>
      <c r="AH178" s="165" t="s">
        <v>323</v>
      </c>
    </row>
    <row r="179" spans="1:34" ht="48.75" customHeight="1" x14ac:dyDescent="0.2">
      <c r="A179" s="111">
        <f t="shared" si="251"/>
        <v>135</v>
      </c>
      <c r="B179" s="111" t="s">
        <v>270</v>
      </c>
      <c r="C179" s="68" t="s">
        <v>262</v>
      </c>
      <c r="D179" s="75" t="s">
        <v>286</v>
      </c>
      <c r="E179" s="95" t="s">
        <v>186</v>
      </c>
      <c r="F179" s="67" t="s">
        <v>264</v>
      </c>
      <c r="G179" s="65"/>
      <c r="H179" s="65"/>
      <c r="I179" s="65"/>
      <c r="J179" s="65"/>
      <c r="K179" s="65"/>
      <c r="L179" s="65"/>
      <c r="M179" s="65">
        <v>1</v>
      </c>
      <c r="N179" s="65"/>
      <c r="O179" s="65"/>
      <c r="P179" s="65">
        <v>1</v>
      </c>
      <c r="Q179" s="65"/>
      <c r="R179" s="65"/>
      <c r="S179" s="78">
        <f t="shared" si="249"/>
        <v>2</v>
      </c>
      <c r="T179" s="65"/>
      <c r="U179" s="65"/>
      <c r="V179" s="65"/>
      <c r="W179" s="65"/>
      <c r="X179" s="65"/>
      <c r="Y179" s="65"/>
      <c r="Z179" s="65">
        <v>1</v>
      </c>
      <c r="AA179" s="65"/>
      <c r="AB179" s="65"/>
      <c r="AC179" s="147">
        <v>1</v>
      </c>
      <c r="AD179" s="65"/>
      <c r="AE179" s="65"/>
      <c r="AF179" s="79">
        <f t="shared" si="250"/>
        <v>2</v>
      </c>
      <c r="AG179" s="82">
        <f t="shared" si="252"/>
        <v>1</v>
      </c>
      <c r="AH179" s="165" t="s">
        <v>315</v>
      </c>
    </row>
    <row r="180" spans="1:34" ht="48.75" hidden="1" customHeight="1" x14ac:dyDescent="0.2">
      <c r="A180" s="116"/>
      <c r="B180" s="117"/>
      <c r="C180" s="128"/>
      <c r="D180" s="129"/>
      <c r="E180" s="118"/>
      <c r="F180" s="130"/>
      <c r="G180" s="65">
        <f>SUM(G172:G179)</f>
        <v>0</v>
      </c>
      <c r="H180" s="65">
        <f t="shared" ref="H180:T180" si="253">SUM(H172:H179)</f>
        <v>0</v>
      </c>
      <c r="I180" s="65">
        <f t="shared" si="253"/>
        <v>0</v>
      </c>
      <c r="J180" s="65">
        <f t="shared" si="253"/>
        <v>0</v>
      </c>
      <c r="K180" s="65">
        <f t="shared" si="253"/>
        <v>0</v>
      </c>
      <c r="L180" s="65">
        <f t="shared" si="253"/>
        <v>0</v>
      </c>
      <c r="M180" s="65">
        <f t="shared" si="253"/>
        <v>8</v>
      </c>
      <c r="N180" s="65">
        <f t="shared" si="253"/>
        <v>0</v>
      </c>
      <c r="O180" s="65">
        <f t="shared" si="253"/>
        <v>0</v>
      </c>
      <c r="P180" s="65">
        <f t="shared" si="253"/>
        <v>8</v>
      </c>
      <c r="Q180" s="65">
        <f t="shared" si="253"/>
        <v>0</v>
      </c>
      <c r="R180" s="65">
        <f t="shared" si="253"/>
        <v>0</v>
      </c>
      <c r="S180" s="65">
        <f>SUM(S172:S179)</f>
        <v>16</v>
      </c>
      <c r="T180" s="65">
        <f t="shared" si="253"/>
        <v>0</v>
      </c>
      <c r="U180" s="65">
        <f t="shared" ref="U180" si="254">SUM(U172:U179)</f>
        <v>0</v>
      </c>
      <c r="V180" s="65">
        <f t="shared" ref="V180" si="255">SUM(V172:V179)</f>
        <v>0</v>
      </c>
      <c r="W180" s="65">
        <f t="shared" ref="W180" si="256">SUM(W172:W179)</f>
        <v>0</v>
      </c>
      <c r="X180" s="65">
        <f t="shared" ref="X180" si="257">SUM(X172:X179)</f>
        <v>0</v>
      </c>
      <c r="Y180" s="65">
        <f t="shared" ref="Y180" si="258">SUM(Y172:Y179)</f>
        <v>0</v>
      </c>
      <c r="Z180" s="65">
        <f t="shared" ref="Z180" si="259">SUM(Z172:Z179)</f>
        <v>8</v>
      </c>
      <c r="AA180" s="65">
        <f t="shared" ref="AA180" si="260">SUM(AA172:AA179)</f>
        <v>0</v>
      </c>
      <c r="AB180" s="65">
        <f t="shared" ref="AB180" si="261">SUM(AB172:AB179)</f>
        <v>0</v>
      </c>
      <c r="AC180" s="65">
        <f t="shared" ref="AC180" si="262">SUM(AC172:AC179)</f>
        <v>8</v>
      </c>
      <c r="AD180" s="65">
        <f t="shared" ref="AD180" si="263">SUM(AD172:AD179)</f>
        <v>1</v>
      </c>
      <c r="AE180" s="65">
        <f t="shared" ref="AE180" si="264">SUM(AE172:AE179)</f>
        <v>0</v>
      </c>
      <c r="AF180" s="65">
        <f>SUM(AF172:AF179)</f>
        <v>17</v>
      </c>
      <c r="AG180" s="119">
        <f>+AF180/S180</f>
        <v>1.0625</v>
      </c>
      <c r="AH180" s="166"/>
    </row>
    <row r="181" spans="1:34" ht="48.75" hidden="1" customHeight="1" x14ac:dyDescent="0.2">
      <c r="A181" s="116"/>
      <c r="B181" s="117"/>
      <c r="C181" s="128"/>
      <c r="D181" s="129"/>
      <c r="E181" s="118"/>
      <c r="F181" s="130"/>
      <c r="G181" s="171">
        <f>+G180+H180+I180</f>
        <v>0</v>
      </c>
      <c r="H181" s="171"/>
      <c r="I181" s="171"/>
      <c r="J181" s="171">
        <f t="shared" ref="J181" si="265">+J180+K180+L180</f>
        <v>0</v>
      </c>
      <c r="K181" s="171"/>
      <c r="L181" s="171"/>
      <c r="M181" s="171">
        <f t="shared" ref="M181" si="266">+M180+N180+O180</f>
        <v>8</v>
      </c>
      <c r="N181" s="171"/>
      <c r="O181" s="171"/>
      <c r="P181" s="171">
        <f t="shared" ref="P181" si="267">+P180+Q180+R180</f>
        <v>8</v>
      </c>
      <c r="Q181" s="171"/>
      <c r="R181" s="171"/>
      <c r="S181" s="65">
        <f>+G181+J181+M181+P181</f>
        <v>16</v>
      </c>
      <c r="T181" s="171">
        <f>+T180+U180+V180</f>
        <v>0</v>
      </c>
      <c r="U181" s="171"/>
      <c r="V181" s="171"/>
      <c r="W181" s="171">
        <f t="shared" ref="W181" si="268">+W180+X180+Y180</f>
        <v>0</v>
      </c>
      <c r="X181" s="171"/>
      <c r="Y181" s="171"/>
      <c r="Z181" s="171">
        <f t="shared" ref="Z181" si="269">+Z180+AA180+AB180</f>
        <v>8</v>
      </c>
      <c r="AA181" s="171"/>
      <c r="AB181" s="171"/>
      <c r="AC181" s="171">
        <f t="shared" ref="AC181" si="270">+AC180+AD180+AE180</f>
        <v>9</v>
      </c>
      <c r="AD181" s="171"/>
      <c r="AE181" s="171"/>
      <c r="AF181" s="65">
        <f>+T181+W181+Z181+AC181</f>
        <v>17</v>
      </c>
      <c r="AG181" s="119">
        <f>+AF181/S181</f>
        <v>1.0625</v>
      </c>
      <c r="AH181" s="166"/>
    </row>
    <row r="182" spans="1:34" ht="48.75" hidden="1" customHeight="1" x14ac:dyDescent="0.2">
      <c r="A182" s="116"/>
      <c r="B182" s="117"/>
      <c r="C182" s="128"/>
      <c r="D182" s="129"/>
      <c r="E182" s="118"/>
      <c r="F182" s="130"/>
      <c r="G182" s="170">
        <f>+G181/S181</f>
        <v>0</v>
      </c>
      <c r="H182" s="170"/>
      <c r="I182" s="170"/>
      <c r="J182" s="170">
        <f>+J181/S181</f>
        <v>0</v>
      </c>
      <c r="K182" s="170"/>
      <c r="L182" s="170"/>
      <c r="M182" s="170">
        <f>+M181/S181</f>
        <v>0.5</v>
      </c>
      <c r="N182" s="170"/>
      <c r="O182" s="170"/>
      <c r="P182" s="170">
        <f>+P181/S181</f>
        <v>0.5</v>
      </c>
      <c r="Q182" s="170"/>
      <c r="R182" s="170"/>
      <c r="S182" s="121">
        <f>+G182+J182+M182+P182</f>
        <v>1</v>
      </c>
      <c r="T182" s="170"/>
      <c r="U182" s="170"/>
      <c r="V182" s="170"/>
      <c r="W182" s="170"/>
      <c r="X182" s="170"/>
      <c r="Y182" s="170"/>
      <c r="Z182" s="170">
        <f t="shared" ref="Z182" si="271">+Z181/M181</f>
        <v>1</v>
      </c>
      <c r="AA182" s="170"/>
      <c r="AB182" s="170"/>
      <c r="AC182" s="170">
        <f t="shared" ref="AC182" si="272">+AC181/P181</f>
        <v>1.125</v>
      </c>
      <c r="AD182" s="170"/>
      <c r="AE182" s="170"/>
      <c r="AF182" s="121"/>
      <c r="AG182" s="119"/>
      <c r="AH182" s="166"/>
    </row>
    <row r="183" spans="1:34" ht="48.75" customHeight="1" x14ac:dyDescent="0.2">
      <c r="A183" s="173" t="s">
        <v>239</v>
      </c>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5"/>
    </row>
    <row r="184" spans="1:34" ht="48.75" customHeight="1" x14ac:dyDescent="0.2">
      <c r="A184" s="111">
        <v>133</v>
      </c>
      <c r="B184" s="97" t="s">
        <v>277</v>
      </c>
      <c r="C184" s="105" t="s">
        <v>199</v>
      </c>
      <c r="D184" s="75" t="s">
        <v>200</v>
      </c>
      <c r="E184" s="95" t="s">
        <v>20</v>
      </c>
      <c r="F184" s="95" t="s">
        <v>202</v>
      </c>
      <c r="G184" s="65">
        <v>1</v>
      </c>
      <c r="H184" s="65"/>
      <c r="I184" s="65"/>
      <c r="J184" s="65"/>
      <c r="K184" s="65"/>
      <c r="L184" s="65"/>
      <c r="M184" s="65">
        <v>1</v>
      </c>
      <c r="N184" s="65"/>
      <c r="O184" s="65"/>
      <c r="P184" s="65"/>
      <c r="Q184" s="65"/>
      <c r="R184" s="65"/>
      <c r="S184" s="76">
        <f t="shared" ref="S184" si="273">IFERROR(SUM(G184:R184),"")</f>
        <v>2</v>
      </c>
      <c r="T184" s="65">
        <v>1</v>
      </c>
      <c r="U184" s="65"/>
      <c r="V184" s="65"/>
      <c r="W184" s="65"/>
      <c r="X184" s="65"/>
      <c r="Y184" s="65"/>
      <c r="Z184" s="65">
        <v>1</v>
      </c>
      <c r="AA184" s="65"/>
      <c r="AB184" s="65"/>
      <c r="AC184" s="65"/>
      <c r="AD184" s="65"/>
      <c r="AE184" s="65"/>
      <c r="AF184" s="66">
        <f t="shared" si="250"/>
        <v>2</v>
      </c>
      <c r="AG184" s="82">
        <f t="shared" si="252"/>
        <v>1</v>
      </c>
      <c r="AH184" s="165" t="s">
        <v>279</v>
      </c>
    </row>
    <row r="185" spans="1:34" ht="48.75" customHeight="1" x14ac:dyDescent="0.2">
      <c r="A185" s="111">
        <v>134</v>
      </c>
      <c r="B185" s="111" t="s">
        <v>277</v>
      </c>
      <c r="C185" s="105" t="s">
        <v>199</v>
      </c>
      <c r="D185" s="75" t="s">
        <v>227</v>
      </c>
      <c r="E185" s="95" t="s">
        <v>20</v>
      </c>
      <c r="F185" s="95" t="s">
        <v>223</v>
      </c>
      <c r="G185" s="65">
        <v>1</v>
      </c>
      <c r="H185" s="65"/>
      <c r="I185" s="65"/>
      <c r="J185" s="65"/>
      <c r="K185" s="65"/>
      <c r="L185" s="65"/>
      <c r="M185" s="65">
        <v>1</v>
      </c>
      <c r="N185" s="65"/>
      <c r="O185" s="65"/>
      <c r="P185" s="65"/>
      <c r="Q185" s="65"/>
      <c r="R185" s="65"/>
      <c r="S185" s="76">
        <f t="shared" si="249"/>
        <v>2</v>
      </c>
      <c r="T185" s="65">
        <v>1</v>
      </c>
      <c r="U185" s="65"/>
      <c r="V185" s="65"/>
      <c r="W185" s="65"/>
      <c r="X185" s="65"/>
      <c r="Y185" s="65"/>
      <c r="Z185" s="65">
        <v>1</v>
      </c>
      <c r="AA185" s="65"/>
      <c r="AB185" s="65"/>
      <c r="AC185" s="65"/>
      <c r="AD185" s="65"/>
      <c r="AE185" s="65"/>
      <c r="AF185" s="66">
        <f t="shared" si="250"/>
        <v>2</v>
      </c>
      <c r="AG185" s="82">
        <f t="shared" si="252"/>
        <v>1</v>
      </c>
      <c r="AH185" s="165" t="s">
        <v>280</v>
      </c>
    </row>
    <row r="186" spans="1:34" ht="48.75" hidden="1" customHeight="1" x14ac:dyDescent="0.2">
      <c r="A186" s="116"/>
      <c r="B186" s="117"/>
      <c r="C186" s="131"/>
      <c r="D186" s="129"/>
      <c r="E186" s="118"/>
      <c r="F186" s="118"/>
      <c r="G186" s="65">
        <f>SUM(G184:G185)</f>
        <v>2</v>
      </c>
      <c r="H186" s="65">
        <f t="shared" ref="H186:AF186" si="274">SUM(H184:H185)</f>
        <v>0</v>
      </c>
      <c r="I186" s="65">
        <f t="shared" si="274"/>
        <v>0</v>
      </c>
      <c r="J186" s="65">
        <f t="shared" si="274"/>
        <v>0</v>
      </c>
      <c r="K186" s="65">
        <f t="shared" si="274"/>
        <v>0</v>
      </c>
      <c r="L186" s="65">
        <f t="shared" si="274"/>
        <v>0</v>
      </c>
      <c r="M186" s="65">
        <f t="shared" si="274"/>
        <v>2</v>
      </c>
      <c r="N186" s="65">
        <f t="shared" si="274"/>
        <v>0</v>
      </c>
      <c r="O186" s="65">
        <f t="shared" si="274"/>
        <v>0</v>
      </c>
      <c r="P186" s="65">
        <f t="shared" si="274"/>
        <v>0</v>
      </c>
      <c r="Q186" s="65">
        <f t="shared" si="274"/>
        <v>0</v>
      </c>
      <c r="R186" s="65">
        <f t="shared" si="274"/>
        <v>0</v>
      </c>
      <c r="S186" s="65">
        <f t="shared" si="274"/>
        <v>4</v>
      </c>
      <c r="T186" s="65">
        <f t="shared" si="274"/>
        <v>2</v>
      </c>
      <c r="U186" s="65">
        <f t="shared" si="274"/>
        <v>0</v>
      </c>
      <c r="V186" s="65">
        <f t="shared" si="274"/>
        <v>0</v>
      </c>
      <c r="W186" s="65">
        <f t="shared" si="274"/>
        <v>0</v>
      </c>
      <c r="X186" s="65">
        <f t="shared" si="274"/>
        <v>0</v>
      </c>
      <c r="Y186" s="65">
        <f t="shared" si="274"/>
        <v>0</v>
      </c>
      <c r="Z186" s="65">
        <f t="shared" si="274"/>
        <v>2</v>
      </c>
      <c r="AA186" s="65">
        <f t="shared" si="274"/>
        <v>0</v>
      </c>
      <c r="AB186" s="65">
        <f t="shared" si="274"/>
        <v>0</v>
      </c>
      <c r="AC186" s="65">
        <f t="shared" si="274"/>
        <v>0</v>
      </c>
      <c r="AD186" s="65">
        <f t="shared" si="274"/>
        <v>0</v>
      </c>
      <c r="AE186" s="65">
        <f t="shared" si="274"/>
        <v>0</v>
      </c>
      <c r="AF186" s="65">
        <f t="shared" si="274"/>
        <v>4</v>
      </c>
      <c r="AG186" s="119">
        <f>+AF186/S186</f>
        <v>1</v>
      </c>
      <c r="AH186" s="166"/>
    </row>
    <row r="187" spans="1:34" ht="48.75" hidden="1" customHeight="1" x14ac:dyDescent="0.2">
      <c r="A187" s="116"/>
      <c r="B187" s="117"/>
      <c r="C187" s="131"/>
      <c r="D187" s="129"/>
      <c r="E187" s="118"/>
      <c r="F187" s="118"/>
      <c r="G187" s="171">
        <f>+G186+H186+I186</f>
        <v>2</v>
      </c>
      <c r="H187" s="171"/>
      <c r="I187" s="171"/>
      <c r="J187" s="171">
        <f t="shared" ref="J187" si="275">+J186+K186+L186</f>
        <v>0</v>
      </c>
      <c r="K187" s="171"/>
      <c r="L187" s="171"/>
      <c r="M187" s="171">
        <f t="shared" ref="M187" si="276">+M186+N186+O186</f>
        <v>2</v>
      </c>
      <c r="N187" s="171"/>
      <c r="O187" s="171"/>
      <c r="P187" s="171"/>
      <c r="Q187" s="171"/>
      <c r="R187" s="171"/>
      <c r="S187" s="65">
        <f>+G187+J187+M187+P187</f>
        <v>4</v>
      </c>
      <c r="T187" s="171">
        <f>+T186+U186+V186</f>
        <v>2</v>
      </c>
      <c r="U187" s="171"/>
      <c r="V187" s="171"/>
      <c r="W187" s="171">
        <f t="shared" ref="W187" si="277">+W186+X186+Y186</f>
        <v>0</v>
      </c>
      <c r="X187" s="171"/>
      <c r="Y187" s="171"/>
      <c r="Z187" s="171">
        <f t="shared" ref="Z187" si="278">+Z186+AA186+AB186</f>
        <v>2</v>
      </c>
      <c r="AA187" s="171"/>
      <c r="AB187" s="171"/>
      <c r="AC187" s="171"/>
      <c r="AD187" s="171"/>
      <c r="AE187" s="171"/>
      <c r="AF187" s="65">
        <f>+T187+W187+Z187+AC187</f>
        <v>4</v>
      </c>
      <c r="AG187" s="119">
        <f>+AF187/S187</f>
        <v>1</v>
      </c>
      <c r="AH187" s="166"/>
    </row>
    <row r="188" spans="1:34" ht="48.75" hidden="1" customHeight="1" x14ac:dyDescent="0.2">
      <c r="A188" s="116"/>
      <c r="B188" s="117"/>
      <c r="C188" s="131"/>
      <c r="D188" s="129"/>
      <c r="E188" s="118"/>
      <c r="F188" s="118"/>
      <c r="G188" s="170">
        <f>+G187/S187</f>
        <v>0.5</v>
      </c>
      <c r="H188" s="170"/>
      <c r="I188" s="170"/>
      <c r="J188" s="170">
        <f>+J187/S187</f>
        <v>0</v>
      </c>
      <c r="K188" s="170"/>
      <c r="L188" s="170"/>
      <c r="M188" s="170">
        <f>+M187/S187</f>
        <v>0.5</v>
      </c>
      <c r="N188" s="170"/>
      <c r="O188" s="170"/>
      <c r="P188" s="170">
        <f>+P187/S187</f>
        <v>0</v>
      </c>
      <c r="Q188" s="170"/>
      <c r="R188" s="170"/>
      <c r="S188" s="121">
        <f>+G188+J188+M188+P188</f>
        <v>1</v>
      </c>
      <c r="T188" s="170">
        <f>+T187/G187</f>
        <v>1</v>
      </c>
      <c r="U188" s="170"/>
      <c r="V188" s="170"/>
      <c r="W188" s="170"/>
      <c r="X188" s="170"/>
      <c r="Y188" s="170"/>
      <c r="Z188" s="170">
        <f t="shared" ref="Z188" si="279">+Z187/M187</f>
        <v>1</v>
      </c>
      <c r="AA188" s="170"/>
      <c r="AB188" s="170"/>
      <c r="AC188" s="170"/>
      <c r="AD188" s="170"/>
      <c r="AE188" s="170"/>
      <c r="AF188" s="121"/>
      <c r="AG188" s="119"/>
      <c r="AH188" s="166"/>
    </row>
    <row r="189" spans="1:34" ht="48.75" customHeight="1" x14ac:dyDescent="0.2">
      <c r="A189" s="173" t="s">
        <v>240</v>
      </c>
      <c r="B189" s="174"/>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5"/>
    </row>
    <row r="190" spans="1:34" ht="233.25" customHeight="1" x14ac:dyDescent="0.2">
      <c r="A190" s="111">
        <v>135</v>
      </c>
      <c r="B190" s="77" t="s">
        <v>30</v>
      </c>
      <c r="C190" s="105" t="s">
        <v>198</v>
      </c>
      <c r="D190" s="75" t="s">
        <v>235</v>
      </c>
      <c r="E190" s="95" t="s">
        <v>219</v>
      </c>
      <c r="F190" s="95" t="s">
        <v>201</v>
      </c>
      <c r="G190" s="65">
        <v>1</v>
      </c>
      <c r="H190" s="65">
        <v>1</v>
      </c>
      <c r="I190" s="65">
        <v>1</v>
      </c>
      <c r="J190" s="65">
        <v>1</v>
      </c>
      <c r="K190" s="65">
        <v>1</v>
      </c>
      <c r="L190" s="65">
        <v>1</v>
      </c>
      <c r="M190" s="65">
        <v>1</v>
      </c>
      <c r="N190" s="65">
        <v>1</v>
      </c>
      <c r="O190" s="65">
        <v>1</v>
      </c>
      <c r="P190" s="65">
        <v>1</v>
      </c>
      <c r="Q190" s="65">
        <v>1</v>
      </c>
      <c r="R190" s="65">
        <v>1</v>
      </c>
      <c r="S190" s="76">
        <f t="shared" si="249"/>
        <v>12</v>
      </c>
      <c r="T190" s="65">
        <v>1</v>
      </c>
      <c r="U190" s="65">
        <v>1</v>
      </c>
      <c r="V190" s="65">
        <v>1</v>
      </c>
      <c r="W190" s="65">
        <v>1</v>
      </c>
      <c r="X190" s="65">
        <v>1</v>
      </c>
      <c r="Y190" s="65">
        <v>1</v>
      </c>
      <c r="Z190" s="65">
        <v>1</v>
      </c>
      <c r="AA190" s="65">
        <v>1</v>
      </c>
      <c r="AB190" s="65">
        <v>1</v>
      </c>
      <c r="AC190" s="133">
        <v>1</v>
      </c>
      <c r="AD190" s="154">
        <v>1</v>
      </c>
      <c r="AE190" s="158">
        <v>1</v>
      </c>
      <c r="AF190" s="66">
        <f t="shared" si="250"/>
        <v>12</v>
      </c>
      <c r="AG190" s="82">
        <f t="shared" ref="AG190" si="280">IF(AND(S190=0,AF190=0),"",IF(IFERROR(AF190/S190,"")&gt;100%,100%,IFERROR(AF190/S190,"")))</f>
        <v>1</v>
      </c>
      <c r="AH190" s="167" t="s">
        <v>416</v>
      </c>
    </row>
    <row r="191" spans="1:34" ht="307.5" customHeight="1" x14ac:dyDescent="0.2">
      <c r="A191" s="207">
        <v>136</v>
      </c>
      <c r="B191" s="111" t="s">
        <v>30</v>
      </c>
      <c r="C191" s="208" t="s">
        <v>198</v>
      </c>
      <c r="D191" s="207" t="s">
        <v>255</v>
      </c>
      <c r="E191" s="207" t="s">
        <v>251</v>
      </c>
      <c r="F191" s="207" t="s">
        <v>252</v>
      </c>
      <c r="G191" s="209">
        <v>1</v>
      </c>
      <c r="H191" s="209">
        <v>1</v>
      </c>
      <c r="I191" s="209">
        <v>1</v>
      </c>
      <c r="J191" s="209">
        <v>1</v>
      </c>
      <c r="K191" s="209">
        <v>1</v>
      </c>
      <c r="L191" s="209">
        <v>1</v>
      </c>
      <c r="M191" s="209">
        <v>1</v>
      </c>
      <c r="N191" s="209">
        <v>1</v>
      </c>
      <c r="O191" s="209">
        <v>1</v>
      </c>
      <c r="P191" s="209">
        <v>1</v>
      </c>
      <c r="Q191" s="209">
        <v>1</v>
      </c>
      <c r="R191" s="209">
        <v>1</v>
      </c>
      <c r="S191" s="211">
        <f t="shared" ref="S191" si="281">IFERROR(SUM(G191:R191),"")</f>
        <v>12</v>
      </c>
      <c r="T191" s="209">
        <v>1</v>
      </c>
      <c r="U191" s="209">
        <v>1</v>
      </c>
      <c r="V191" s="209">
        <v>1</v>
      </c>
      <c r="W191" s="209">
        <v>1</v>
      </c>
      <c r="X191" s="209">
        <v>1</v>
      </c>
      <c r="Y191" s="209">
        <v>1</v>
      </c>
      <c r="Z191" s="209">
        <v>1</v>
      </c>
      <c r="AA191" s="209">
        <v>1</v>
      </c>
      <c r="AB191" s="209">
        <v>1</v>
      </c>
      <c r="AC191" s="209">
        <v>1</v>
      </c>
      <c r="AD191" s="209">
        <v>1</v>
      </c>
      <c r="AE191" s="209">
        <v>2</v>
      </c>
      <c r="AF191" s="176">
        <f t="shared" ref="AF191" si="282">IFERROR(SUM(T191:AE191),"")</f>
        <v>13</v>
      </c>
      <c r="AG191" s="213">
        <f t="shared" ref="AG191" si="283">IF(AND(S191=0,AF191=0),"",IF(IFERROR(AF191/S191,"")&gt;100%,100%,IFERROR(AF191/S191,"")))</f>
        <v>1</v>
      </c>
      <c r="AH191" s="215" t="s">
        <v>417</v>
      </c>
    </row>
    <row r="192" spans="1:34" ht="409.6" customHeight="1" x14ac:dyDescent="0.2">
      <c r="A192" s="207"/>
      <c r="B192" s="111"/>
      <c r="C192" s="208"/>
      <c r="D192" s="207"/>
      <c r="E192" s="207"/>
      <c r="F192" s="207"/>
      <c r="G192" s="210"/>
      <c r="H192" s="210"/>
      <c r="I192" s="210"/>
      <c r="J192" s="210"/>
      <c r="K192" s="210"/>
      <c r="L192" s="210"/>
      <c r="M192" s="210"/>
      <c r="N192" s="210"/>
      <c r="O192" s="210"/>
      <c r="P192" s="210"/>
      <c r="Q192" s="210"/>
      <c r="R192" s="210"/>
      <c r="S192" s="212"/>
      <c r="T192" s="210"/>
      <c r="U192" s="210"/>
      <c r="V192" s="210"/>
      <c r="W192" s="210"/>
      <c r="X192" s="210"/>
      <c r="Y192" s="210"/>
      <c r="Z192" s="210"/>
      <c r="AA192" s="210"/>
      <c r="AB192" s="210"/>
      <c r="AC192" s="210"/>
      <c r="AD192" s="210"/>
      <c r="AE192" s="210"/>
      <c r="AF192" s="177"/>
      <c r="AG192" s="214"/>
      <c r="AH192" s="216"/>
    </row>
    <row r="193" spans="7:33" ht="48.75" hidden="1" customHeight="1" x14ac:dyDescent="0.2">
      <c r="G193" s="65">
        <f>SUM(G190:G191)</f>
        <v>2</v>
      </c>
      <c r="H193" s="65">
        <f t="shared" ref="H193" si="284">SUM(H190:H191)</f>
        <v>2</v>
      </c>
      <c r="I193" s="65">
        <f t="shared" ref="I193" si="285">SUM(I190:I191)</f>
        <v>2</v>
      </c>
      <c r="J193" s="65">
        <f t="shared" ref="J193" si="286">SUM(J190:J191)</f>
        <v>2</v>
      </c>
      <c r="K193" s="65">
        <f t="shared" ref="K193" si="287">SUM(K190:K191)</f>
        <v>2</v>
      </c>
      <c r="L193" s="65">
        <f t="shared" ref="L193" si="288">SUM(L190:L191)</f>
        <v>2</v>
      </c>
      <c r="M193" s="65">
        <f t="shared" ref="M193" si="289">SUM(M190:M191)</f>
        <v>2</v>
      </c>
      <c r="N193" s="65">
        <f t="shared" ref="N193" si="290">SUM(N190:N191)</f>
        <v>2</v>
      </c>
      <c r="O193" s="65">
        <f t="shared" ref="O193" si="291">SUM(O190:O191)</f>
        <v>2</v>
      </c>
      <c r="P193" s="65">
        <f t="shared" ref="P193" si="292">SUM(P190:P191)</f>
        <v>2</v>
      </c>
      <c r="Q193" s="65">
        <f t="shared" ref="Q193" si="293">SUM(Q190:Q191)</f>
        <v>2</v>
      </c>
      <c r="R193" s="65">
        <f t="shared" ref="R193:S193" si="294">SUM(R190:R191)</f>
        <v>2</v>
      </c>
      <c r="S193" s="144">
        <f t="shared" si="294"/>
        <v>24</v>
      </c>
      <c r="T193" s="65">
        <f t="shared" ref="T193" si="295">SUM(T190:T191)</f>
        <v>2</v>
      </c>
      <c r="U193" s="65">
        <f t="shared" ref="U193" si="296">SUM(U190:U191)</f>
        <v>2</v>
      </c>
      <c r="V193" s="65">
        <f t="shared" ref="V193" si="297">SUM(V190:V191)</f>
        <v>2</v>
      </c>
      <c r="W193" s="65">
        <f t="shared" ref="W193" si="298">SUM(W190:W191)</f>
        <v>2</v>
      </c>
      <c r="X193" s="65">
        <f t="shared" ref="X193" si="299">SUM(X190:X191)</f>
        <v>2</v>
      </c>
      <c r="Y193" s="65">
        <f t="shared" ref="Y193:AE193" si="300">SUM(Y190:Y191)</f>
        <v>2</v>
      </c>
      <c r="Z193" s="154">
        <f t="shared" si="300"/>
        <v>2</v>
      </c>
      <c r="AA193" s="154">
        <f t="shared" si="300"/>
        <v>2</v>
      </c>
      <c r="AB193" s="154">
        <f t="shared" si="300"/>
        <v>2</v>
      </c>
      <c r="AC193" s="154">
        <f t="shared" si="300"/>
        <v>2</v>
      </c>
      <c r="AD193" s="154">
        <f t="shared" si="300"/>
        <v>2</v>
      </c>
      <c r="AE193" s="154">
        <f t="shared" si="300"/>
        <v>3</v>
      </c>
      <c r="AF193" s="65">
        <f t="shared" ref="AF193" si="301">SUM(AF190:AF191)</f>
        <v>25</v>
      </c>
      <c r="AG193" s="132">
        <f>+AF193/S193</f>
        <v>1.0416666666666667</v>
      </c>
    </row>
    <row r="194" spans="7:33" ht="48.75" hidden="1" customHeight="1" x14ac:dyDescent="0.2">
      <c r="G194" s="171">
        <f>+G193+H193+I193</f>
        <v>6</v>
      </c>
      <c r="H194" s="171"/>
      <c r="I194" s="171"/>
      <c r="J194" s="171">
        <f t="shared" ref="J194" si="302">+J193+K193+L193</f>
        <v>6</v>
      </c>
      <c r="K194" s="171"/>
      <c r="L194" s="171"/>
      <c r="M194" s="171">
        <f t="shared" ref="M194" si="303">+M193+N193+O193</f>
        <v>6</v>
      </c>
      <c r="N194" s="171"/>
      <c r="O194" s="171"/>
      <c r="P194" s="171">
        <f t="shared" ref="P194" si="304">+P193+Q193+R193</f>
        <v>6</v>
      </c>
      <c r="Q194" s="171"/>
      <c r="R194" s="171"/>
      <c r="S194" s="65">
        <f>+G194+J194+M194+P194</f>
        <v>24</v>
      </c>
      <c r="T194" s="171">
        <f>+T193+U193+V193</f>
        <v>6</v>
      </c>
      <c r="U194" s="171"/>
      <c r="V194" s="171"/>
      <c r="W194" s="171">
        <f t="shared" ref="W194" si="305">+W193+X193+Y193</f>
        <v>6</v>
      </c>
      <c r="X194" s="171"/>
      <c r="Y194" s="171"/>
      <c r="Z194" s="171">
        <f t="shared" ref="Z194" si="306">+Z193+AA193+AB193</f>
        <v>6</v>
      </c>
      <c r="AA194" s="171"/>
      <c r="AB194" s="171"/>
      <c r="AC194" s="171">
        <f t="shared" ref="AC194" si="307">+AC193+AD193+AE193</f>
        <v>7</v>
      </c>
      <c r="AD194" s="171"/>
      <c r="AE194" s="171"/>
      <c r="AF194" s="65">
        <f>+T194+W194+Z194+AC194</f>
        <v>25</v>
      </c>
      <c r="AG194" s="132">
        <f>+AF194/S194</f>
        <v>1.0416666666666667</v>
      </c>
    </row>
    <row r="195" spans="7:33" ht="63.75" customHeight="1" x14ac:dyDescent="0.2">
      <c r="G195" s="170">
        <f>+G194/S194</f>
        <v>0.25</v>
      </c>
      <c r="H195" s="170"/>
      <c r="I195" s="170"/>
      <c r="J195" s="170">
        <f>+J194/S194</f>
        <v>0.25</v>
      </c>
      <c r="K195" s="170"/>
      <c r="L195" s="170"/>
      <c r="M195" s="170">
        <f>+M194/S194</f>
        <v>0.25</v>
      </c>
      <c r="N195" s="170"/>
      <c r="O195" s="170"/>
      <c r="P195" s="170">
        <f>+P194/S194</f>
        <v>0.25</v>
      </c>
      <c r="Q195" s="170"/>
      <c r="R195" s="170"/>
      <c r="S195" s="121">
        <f>+G195+J195+M195+P195</f>
        <v>1</v>
      </c>
      <c r="T195" s="170">
        <f t="shared" ref="T195" si="308">+T194/G194</f>
        <v>1</v>
      </c>
      <c r="U195" s="170"/>
      <c r="V195" s="170"/>
      <c r="W195" s="170">
        <f t="shared" ref="W195" si="309">+W194/J194</f>
        <v>1</v>
      </c>
      <c r="X195" s="170"/>
      <c r="Y195" s="170"/>
      <c r="Z195" s="170">
        <f t="shared" ref="Z195" si="310">+Z194/M194</f>
        <v>1</v>
      </c>
      <c r="AA195" s="170"/>
      <c r="AB195" s="170"/>
      <c r="AC195" s="170">
        <f t="shared" ref="AC195" si="311">+AC194/P194</f>
        <v>1.1666666666666667</v>
      </c>
      <c r="AD195" s="170"/>
      <c r="AE195" s="170"/>
      <c r="AF195" s="121"/>
    </row>
    <row r="197" spans="7:33" ht="48.75" customHeight="1" x14ac:dyDescent="0.2">
      <c r="G197" s="189" t="s">
        <v>2</v>
      </c>
      <c r="H197" s="189"/>
      <c r="I197" s="189"/>
      <c r="J197" s="189"/>
      <c r="K197" s="189"/>
      <c r="L197" s="189"/>
      <c r="M197" s="189"/>
      <c r="N197" s="189"/>
      <c r="O197" s="189"/>
      <c r="P197" s="189"/>
      <c r="Q197" s="189"/>
      <c r="R197" s="189"/>
      <c r="S197" s="189"/>
      <c r="T197" s="196" t="s">
        <v>3</v>
      </c>
      <c r="U197" s="197"/>
      <c r="V197" s="197"/>
      <c r="W197" s="197"/>
      <c r="X197" s="197"/>
      <c r="Y197" s="197"/>
      <c r="Z197" s="197"/>
      <c r="AA197" s="197"/>
      <c r="AB197" s="197"/>
      <c r="AC197" s="197"/>
      <c r="AD197" s="197"/>
      <c r="AE197" s="198"/>
    </row>
    <row r="198" spans="7:33" ht="48.75" customHeight="1" x14ac:dyDescent="0.2">
      <c r="G198" s="135">
        <f>+G24+G45+G63+G81+G99+G117+G135+G153++G168+G180+G186+G193</f>
        <v>35</v>
      </c>
      <c r="H198" s="135">
        <f t="shared" ref="H198:AE198" si="312">+H24+H45+H63+H81+H99+H117+H135+H153++H168+H180+H186+H193</f>
        <v>55</v>
      </c>
      <c r="I198" s="135">
        <f t="shared" si="312"/>
        <v>14</v>
      </c>
      <c r="J198" s="135">
        <f t="shared" si="312"/>
        <v>21</v>
      </c>
      <c r="K198" s="135">
        <f t="shared" si="312"/>
        <v>27</v>
      </c>
      <c r="L198" s="135">
        <f t="shared" si="312"/>
        <v>15</v>
      </c>
      <c r="M198" s="135">
        <f t="shared" si="312"/>
        <v>60</v>
      </c>
      <c r="N198" s="135">
        <f t="shared" si="312"/>
        <v>20</v>
      </c>
      <c r="O198" s="135">
        <f t="shared" si="312"/>
        <v>28</v>
      </c>
      <c r="P198" s="135">
        <f t="shared" si="312"/>
        <v>43</v>
      </c>
      <c r="Q198" s="135">
        <f t="shared" si="312"/>
        <v>22</v>
      </c>
      <c r="R198" s="135">
        <f t="shared" si="312"/>
        <v>20</v>
      </c>
      <c r="S198" s="135">
        <f>SUM(G198:R198)</f>
        <v>360</v>
      </c>
      <c r="T198" s="135">
        <f t="shared" si="312"/>
        <v>35</v>
      </c>
      <c r="U198" s="135">
        <f t="shared" si="312"/>
        <v>55</v>
      </c>
      <c r="V198" s="135">
        <f t="shared" si="312"/>
        <v>14</v>
      </c>
      <c r="W198" s="135">
        <f t="shared" si="312"/>
        <v>21</v>
      </c>
      <c r="X198" s="135">
        <f t="shared" si="312"/>
        <v>27</v>
      </c>
      <c r="Y198" s="135">
        <f t="shared" si="312"/>
        <v>15</v>
      </c>
      <c r="Z198" s="135">
        <f t="shared" si="312"/>
        <v>60</v>
      </c>
      <c r="AA198" s="135">
        <f t="shared" si="312"/>
        <v>20</v>
      </c>
      <c r="AB198" s="135">
        <f t="shared" si="312"/>
        <v>28</v>
      </c>
      <c r="AC198" s="135">
        <f t="shared" si="312"/>
        <v>43</v>
      </c>
      <c r="AD198" s="135">
        <f t="shared" si="312"/>
        <v>23</v>
      </c>
      <c r="AE198" s="135">
        <f t="shared" si="312"/>
        <v>21</v>
      </c>
      <c r="AF198" s="135">
        <f>SUM(T198:AE198)</f>
        <v>362</v>
      </c>
    </row>
    <row r="199" spans="7:33" ht="48.75" customHeight="1" x14ac:dyDescent="0.2">
      <c r="G199" s="6"/>
      <c r="H199" s="6"/>
      <c r="I199" s="6"/>
      <c r="J199" s="6"/>
      <c r="K199" s="6"/>
      <c r="L199" s="6"/>
      <c r="M199" s="6"/>
      <c r="N199" s="6"/>
      <c r="O199" s="6"/>
      <c r="P199" s="6"/>
      <c r="Q199" s="6"/>
      <c r="R199" s="6"/>
      <c r="S199" s="6"/>
      <c r="T199" s="199" t="s">
        <v>33</v>
      </c>
      <c r="U199" s="200"/>
      <c r="V199" s="200"/>
      <c r="W199" s="200"/>
      <c r="X199" s="200"/>
      <c r="Y199" s="200"/>
      <c r="Z199" s="200"/>
      <c r="AA199" s="200"/>
      <c r="AB199" s="200"/>
      <c r="AC199" s="200"/>
      <c r="AD199" s="200"/>
      <c r="AE199" s="201"/>
      <c r="AG199" s="4"/>
    </row>
    <row r="200" spans="7:33" ht="48.75" customHeight="1" x14ac:dyDescent="0.2">
      <c r="G200" s="3"/>
      <c r="H200" s="3"/>
      <c r="I200" s="3"/>
      <c r="J200" s="3"/>
      <c r="K200" s="3"/>
      <c r="L200" s="3"/>
      <c r="M200" s="3"/>
      <c r="N200" s="3"/>
      <c r="O200" s="3"/>
      <c r="P200" s="3"/>
      <c r="Q200" s="7" t="s">
        <v>34</v>
      </c>
      <c r="R200" s="8"/>
      <c r="S200" s="9"/>
      <c r="T200" s="110">
        <f>IFERROR(T198/G198,"")</f>
        <v>1</v>
      </c>
      <c r="U200" s="110">
        <f t="shared" ref="U200:AE200" si="313">IFERROR(U198/H198,"")</f>
        <v>1</v>
      </c>
      <c r="V200" s="110">
        <f t="shared" si="313"/>
        <v>1</v>
      </c>
      <c r="W200" s="110">
        <f t="shared" si="313"/>
        <v>1</v>
      </c>
      <c r="X200" s="110">
        <f t="shared" si="313"/>
        <v>1</v>
      </c>
      <c r="Y200" s="110">
        <f t="shared" si="313"/>
        <v>1</v>
      </c>
      <c r="Z200" s="110">
        <f t="shared" si="313"/>
        <v>1</v>
      </c>
      <c r="AA200" s="110">
        <f t="shared" si="313"/>
        <v>1</v>
      </c>
      <c r="AB200" s="110">
        <f t="shared" si="313"/>
        <v>1</v>
      </c>
      <c r="AC200" s="110">
        <f t="shared" si="313"/>
        <v>1</v>
      </c>
      <c r="AD200" s="110">
        <f t="shared" si="313"/>
        <v>1.0454545454545454</v>
      </c>
      <c r="AE200" s="110">
        <f t="shared" si="313"/>
        <v>1.05</v>
      </c>
      <c r="AG200" s="3"/>
    </row>
    <row r="201" spans="7:33" ht="48.75" customHeight="1" x14ac:dyDescent="0.2">
      <c r="G201" s="3"/>
      <c r="H201" s="3"/>
      <c r="I201" s="3"/>
      <c r="J201" s="3"/>
      <c r="K201" s="3"/>
      <c r="L201" s="3"/>
      <c r="M201" s="3"/>
      <c r="N201" s="3"/>
      <c r="O201" s="3"/>
      <c r="P201" s="3"/>
      <c r="Q201" s="7" t="s">
        <v>35</v>
      </c>
      <c r="R201" s="8"/>
      <c r="S201" s="9"/>
      <c r="T201" s="202">
        <f>IFERROR(SUM(T198:V198)/SUM(G198:I198),"")</f>
        <v>1</v>
      </c>
      <c r="U201" s="202"/>
      <c r="V201" s="202"/>
      <c r="W201" s="202">
        <f t="shared" ref="W201" si="314">IFERROR(SUM(W198:Y198)/SUM(J198:L198),"")</f>
        <v>1</v>
      </c>
      <c r="X201" s="202"/>
      <c r="Y201" s="202"/>
      <c r="Z201" s="202">
        <f t="shared" ref="Z201" si="315">IFERROR(SUM(Z198:AB198)/SUM(M198:O198),"")</f>
        <v>1</v>
      </c>
      <c r="AA201" s="202"/>
      <c r="AB201" s="202"/>
      <c r="AC201" s="202">
        <f t="shared" ref="AC201" si="316">IFERROR(SUM(AC198:AE198)/SUM(P198:R198),"")</f>
        <v>1.0235294117647058</v>
      </c>
      <c r="AD201" s="202"/>
      <c r="AE201" s="202"/>
      <c r="AF201" s="3"/>
      <c r="AG201" s="3"/>
    </row>
    <row r="202" spans="7:33" ht="48.75" customHeight="1" x14ac:dyDescent="0.2">
      <c r="G202" s="3"/>
      <c r="H202" s="3"/>
      <c r="I202" s="3"/>
      <c r="J202" s="3"/>
      <c r="K202" s="3"/>
      <c r="L202" s="3"/>
      <c r="M202" s="3"/>
      <c r="N202" s="3"/>
      <c r="O202" s="3"/>
      <c r="P202" s="3"/>
      <c r="Q202" s="7" t="s">
        <v>36</v>
      </c>
      <c r="R202" s="8"/>
      <c r="S202" s="9"/>
      <c r="T202" s="202">
        <f>IFERROR(SUM(T198:Y198)/SUM(G198:L198),"")</f>
        <v>1</v>
      </c>
      <c r="U202" s="202"/>
      <c r="V202" s="202"/>
      <c r="W202" s="202"/>
      <c r="X202" s="202"/>
      <c r="Y202" s="202"/>
      <c r="Z202" s="202">
        <f>IFERROR(SUM(Z198:AE198)/SUM(M198:R198),"")</f>
        <v>1.0103626943005182</v>
      </c>
      <c r="AA202" s="202"/>
      <c r="AB202" s="202"/>
      <c r="AC202" s="202"/>
      <c r="AD202" s="202"/>
      <c r="AE202" s="202"/>
      <c r="AF202" s="3"/>
      <c r="AG202" s="3"/>
    </row>
    <row r="203" spans="7:33" ht="48.75" customHeight="1" x14ac:dyDescent="0.2">
      <c r="G203" s="3"/>
      <c r="H203" s="3"/>
      <c r="I203" s="3"/>
      <c r="J203" s="3"/>
      <c r="K203" s="3"/>
      <c r="L203" s="3"/>
      <c r="M203" s="3"/>
      <c r="N203" s="3"/>
      <c r="O203" s="3"/>
      <c r="P203" s="3"/>
      <c r="Q203" s="7" t="s">
        <v>37</v>
      </c>
      <c r="R203" s="8"/>
      <c r="S203" s="9"/>
      <c r="T203" s="193">
        <f>IFERROR(SUM(T198:AE198)/SUM(G198:R198),"")</f>
        <v>1.0055555555555555</v>
      </c>
      <c r="U203" s="194"/>
      <c r="V203" s="194"/>
      <c r="W203" s="194"/>
      <c r="X203" s="194"/>
      <c r="Y203" s="194"/>
      <c r="Z203" s="194"/>
      <c r="AA203" s="194"/>
      <c r="AB203" s="194"/>
      <c r="AC203" s="194"/>
      <c r="AD203" s="194"/>
      <c r="AE203" s="195"/>
    </row>
    <row r="204" spans="7:33" ht="48.75" customHeight="1" x14ac:dyDescent="0.2">
      <c r="H204" s="5">
        <f>SUM($G198:H$198)</f>
        <v>90</v>
      </c>
      <c r="I204" s="5">
        <f>SUM($G198:I$198)</f>
        <v>104</v>
      </c>
      <c r="J204" s="5">
        <f>SUM($G198:J$198)</f>
        <v>125</v>
      </c>
      <c r="K204" s="5">
        <f>SUM($G198:K$198)</f>
        <v>152</v>
      </c>
      <c r="L204" s="5">
        <f>SUM($G198:L$198)</f>
        <v>167</v>
      </c>
      <c r="M204" s="5">
        <f>SUM($G198:M$198)</f>
        <v>227</v>
      </c>
      <c r="N204" s="5">
        <f>SUM($G198:N$198)</f>
        <v>247</v>
      </c>
      <c r="O204" s="5">
        <f>SUM($G198:O$198)</f>
        <v>275</v>
      </c>
      <c r="P204" s="5">
        <f>SUM($G198:P$198)</f>
        <v>318</v>
      </c>
      <c r="Q204" s="5">
        <f>SUM($G198:Q$198)</f>
        <v>340</v>
      </c>
      <c r="R204" s="5">
        <f>SUM($G198:R$198)</f>
        <v>360</v>
      </c>
      <c r="S204" s="5"/>
      <c r="T204" s="5"/>
      <c r="U204" s="5">
        <f>SUM($T198:U$198)</f>
        <v>90</v>
      </c>
      <c r="V204" s="5">
        <f>SUM($T198:V$198)</f>
        <v>104</v>
      </c>
      <c r="W204" s="5">
        <f>SUM($T198:W$198)</f>
        <v>125</v>
      </c>
      <c r="X204" s="5">
        <f>SUM($T198:X$198)</f>
        <v>152</v>
      </c>
      <c r="Y204" s="5">
        <f>SUM($T198:Y$198)</f>
        <v>167</v>
      </c>
      <c r="Z204" s="5">
        <f>SUM($T198:Z$198)</f>
        <v>227</v>
      </c>
      <c r="AA204" s="5">
        <f>SUM($T198:AA$198)</f>
        <v>247</v>
      </c>
      <c r="AB204" s="5">
        <f>SUM($T198:AB$198)</f>
        <v>275</v>
      </c>
      <c r="AC204" s="5">
        <f>SUM($T198:AC$198)</f>
        <v>318</v>
      </c>
      <c r="AD204" s="5">
        <f>SUM($T198:AD$198)</f>
        <v>341</v>
      </c>
      <c r="AE204" s="5">
        <f>SUM($T198:AE$198)</f>
        <v>362</v>
      </c>
    </row>
    <row r="205" spans="7:33" ht="48.75" customHeight="1" x14ac:dyDescent="0.2">
      <c r="U205" s="10">
        <f>IFERROR(U204/H204,"")</f>
        <v>1</v>
      </c>
      <c r="V205" s="10">
        <f t="shared" ref="V205:AE205" si="317">IFERROR(V204/I204,"")</f>
        <v>1</v>
      </c>
      <c r="W205" s="10">
        <f t="shared" si="317"/>
        <v>1</v>
      </c>
      <c r="X205" s="10">
        <f t="shared" si="317"/>
        <v>1</v>
      </c>
      <c r="Y205" s="10">
        <f t="shared" si="317"/>
        <v>1</v>
      </c>
      <c r="Z205" s="10">
        <f t="shared" si="317"/>
        <v>1</v>
      </c>
      <c r="AA205" s="10">
        <f t="shared" si="317"/>
        <v>1</v>
      </c>
      <c r="AB205" s="10">
        <f t="shared" si="317"/>
        <v>1</v>
      </c>
      <c r="AC205" s="10">
        <f t="shared" si="317"/>
        <v>1</v>
      </c>
      <c r="AD205" s="11">
        <f t="shared" si="317"/>
        <v>1.0029411764705882</v>
      </c>
      <c r="AE205" s="10">
        <f t="shared" si="317"/>
        <v>1.0055555555555555</v>
      </c>
    </row>
    <row r="209" spans="1:34" ht="48.75" customHeight="1" x14ac:dyDescent="0.2">
      <c r="A209" s="205" t="s">
        <v>244</v>
      </c>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row>
    <row r="210" spans="1:34" ht="48.75" customHeight="1" x14ac:dyDescent="0.2">
      <c r="A210" s="205" t="s">
        <v>229</v>
      </c>
      <c r="B210" s="205"/>
      <c r="C210" s="205"/>
      <c r="D210" s="205"/>
      <c r="E210" s="205"/>
      <c r="F210" s="205"/>
      <c r="G210" s="205"/>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169"/>
    </row>
    <row r="211" spans="1:34" ht="48.75" customHeight="1" x14ac:dyDescent="0.2">
      <c r="A211" s="206" t="s">
        <v>230</v>
      </c>
      <c r="B211" s="206"/>
      <c r="C211" s="206"/>
      <c r="D211" s="206"/>
      <c r="E211" s="206"/>
      <c r="F211" s="206"/>
    </row>
    <row r="212" spans="1:34" ht="48.75" customHeight="1" x14ac:dyDescent="0.2">
      <c r="A212" s="205"/>
      <c r="B212" s="205"/>
      <c r="C212" s="205"/>
      <c r="D212" s="205"/>
      <c r="E212" s="205"/>
      <c r="F212" s="205"/>
      <c r="G212" s="205"/>
    </row>
    <row r="213" spans="1:34" ht="48.75" customHeight="1" x14ac:dyDescent="0.2">
      <c r="A213" s="205" t="s">
        <v>231</v>
      </c>
      <c r="B213" s="205"/>
      <c r="C213" s="205"/>
      <c r="D213" s="205"/>
      <c r="E213" s="205"/>
    </row>
    <row r="215" spans="1:34" ht="48.75" customHeight="1" x14ac:dyDescent="0.2">
      <c r="A215" s="205" t="s">
        <v>232</v>
      </c>
      <c r="B215" s="205"/>
      <c r="C215" s="205"/>
      <c r="D215" s="205"/>
      <c r="E215" s="205"/>
      <c r="F215" s="205"/>
      <c r="G215" s="205"/>
      <c r="H215" s="205"/>
      <c r="I215" s="205"/>
      <c r="J215" s="205"/>
      <c r="K215" s="205"/>
      <c r="L215" s="205"/>
    </row>
    <row r="217" spans="1:34" ht="48.75" customHeight="1" x14ac:dyDescent="0.2">
      <c r="A217" s="205" t="s">
        <v>267</v>
      </c>
      <c r="B217" s="205"/>
      <c r="C217" s="205"/>
      <c r="D217" s="205"/>
      <c r="E217" s="205"/>
      <c r="F217" s="205"/>
      <c r="G217" s="205"/>
      <c r="H217" s="205"/>
      <c r="I217" s="205"/>
      <c r="J217" s="205"/>
      <c r="K217" s="205"/>
      <c r="L217" s="205"/>
      <c r="M217" s="205"/>
    </row>
    <row r="219" spans="1:34" ht="48.75" customHeight="1" x14ac:dyDescent="0.2">
      <c r="A219" s="203" t="s">
        <v>266</v>
      </c>
      <c r="B219" s="203"/>
      <c r="C219" s="203"/>
      <c r="D219" s="203"/>
      <c r="E219" s="203"/>
      <c r="F219" s="203"/>
    </row>
    <row r="220" spans="1:34" ht="48.75" customHeight="1" x14ac:dyDescent="0.2">
      <c r="A220" s="204" t="s">
        <v>319</v>
      </c>
      <c r="B220" s="204"/>
      <c r="C220" s="204"/>
      <c r="D220" s="204"/>
      <c r="E220" s="204"/>
      <c r="F220" s="204"/>
    </row>
  </sheetData>
  <autoFilter ref="A1:AH195"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270">
    <mergeCell ref="AD191:AD192"/>
    <mergeCell ref="AE191:AE192"/>
    <mergeCell ref="AF191:AF192"/>
    <mergeCell ref="AG191:AG192"/>
    <mergeCell ref="AH191:AH192"/>
    <mergeCell ref="T191:T192"/>
    <mergeCell ref="U191:U192"/>
    <mergeCell ref="V191:V192"/>
    <mergeCell ref="W191:W192"/>
    <mergeCell ref="X191:X192"/>
    <mergeCell ref="Y191:Y192"/>
    <mergeCell ref="Z191:Z192"/>
    <mergeCell ref="AB191:AB192"/>
    <mergeCell ref="AC191:AC192"/>
    <mergeCell ref="AA191:AA192"/>
    <mergeCell ref="K191:K192"/>
    <mergeCell ref="L191:L192"/>
    <mergeCell ref="M191:M192"/>
    <mergeCell ref="N191:N192"/>
    <mergeCell ref="O191:O192"/>
    <mergeCell ref="P191:P192"/>
    <mergeCell ref="Q191:Q192"/>
    <mergeCell ref="R191:R192"/>
    <mergeCell ref="S191:S192"/>
    <mergeCell ref="A191:A192"/>
    <mergeCell ref="C191:C192"/>
    <mergeCell ref="D191:D192"/>
    <mergeCell ref="E191:E192"/>
    <mergeCell ref="F191:F192"/>
    <mergeCell ref="G191:G192"/>
    <mergeCell ref="H191:H192"/>
    <mergeCell ref="I191:I192"/>
    <mergeCell ref="J191:J192"/>
    <mergeCell ref="A219:F219"/>
    <mergeCell ref="A220:F220"/>
    <mergeCell ref="A215:L215"/>
    <mergeCell ref="A217:M217"/>
    <mergeCell ref="A209:AH209"/>
    <mergeCell ref="A212:G212"/>
    <mergeCell ref="A211:F211"/>
    <mergeCell ref="A210:G210"/>
    <mergeCell ref="A213:E213"/>
    <mergeCell ref="T203:AE203"/>
    <mergeCell ref="T197:AE197"/>
    <mergeCell ref="T199:AE199"/>
    <mergeCell ref="T202:Y202"/>
    <mergeCell ref="Z202:AE202"/>
    <mergeCell ref="T201:V201"/>
    <mergeCell ref="W201:Y201"/>
    <mergeCell ref="Z201:AB201"/>
    <mergeCell ref="AC201:AE201"/>
    <mergeCell ref="A1:AH1"/>
    <mergeCell ref="A2:AH2"/>
    <mergeCell ref="A3:AH3"/>
    <mergeCell ref="A4:AH4"/>
    <mergeCell ref="A5:AH5"/>
    <mergeCell ref="G197:S197"/>
    <mergeCell ref="A84:AH84"/>
    <mergeCell ref="A102:AH102"/>
    <mergeCell ref="A120:AH120"/>
    <mergeCell ref="A138:AH138"/>
    <mergeCell ref="A171:AH171"/>
    <mergeCell ref="A183:AH183"/>
    <mergeCell ref="A189:AH189"/>
    <mergeCell ref="A156:AH156"/>
    <mergeCell ref="G101:I101"/>
    <mergeCell ref="J101:L101"/>
    <mergeCell ref="M101:O101"/>
    <mergeCell ref="P101:R101"/>
    <mergeCell ref="T101:V101"/>
    <mergeCell ref="W101:Y101"/>
    <mergeCell ref="Z101:AB101"/>
    <mergeCell ref="A45:F45"/>
    <mergeCell ref="A8:AH8"/>
    <mergeCell ref="A27:AH27"/>
    <mergeCell ref="A48:AH48"/>
    <mergeCell ref="A66:AH66"/>
    <mergeCell ref="A6:A7"/>
    <mergeCell ref="G6:S6"/>
    <mergeCell ref="T6:AF6"/>
    <mergeCell ref="F6:F7"/>
    <mergeCell ref="E6:E7"/>
    <mergeCell ref="D6:D7"/>
    <mergeCell ref="C6:C7"/>
    <mergeCell ref="B6:B7"/>
    <mergeCell ref="G46:I46"/>
    <mergeCell ref="J46:L46"/>
    <mergeCell ref="M46:O46"/>
    <mergeCell ref="P46:R46"/>
    <mergeCell ref="T46:V46"/>
    <mergeCell ref="W46:Y46"/>
    <mergeCell ref="Z46:AB46"/>
    <mergeCell ref="AC46:AE46"/>
    <mergeCell ref="T47:V47"/>
    <mergeCell ref="W47:Y47"/>
    <mergeCell ref="Z47:AB47"/>
    <mergeCell ref="AC47:AE47"/>
    <mergeCell ref="G47:I47"/>
    <mergeCell ref="J47:L47"/>
    <mergeCell ref="M47:O47"/>
    <mergeCell ref="P47:R47"/>
    <mergeCell ref="W25:Y25"/>
    <mergeCell ref="Z25:AB25"/>
    <mergeCell ref="AC25:AE25"/>
    <mergeCell ref="G26:I26"/>
    <mergeCell ref="J26:L26"/>
    <mergeCell ref="M26:O26"/>
    <mergeCell ref="P26:R26"/>
    <mergeCell ref="T26:V26"/>
    <mergeCell ref="W26:Y26"/>
    <mergeCell ref="Z26:AB26"/>
    <mergeCell ref="AC26:AE26"/>
    <mergeCell ref="G25:I25"/>
    <mergeCell ref="J25:L25"/>
    <mergeCell ref="M25:O25"/>
    <mergeCell ref="P25:R25"/>
    <mergeCell ref="T25:V25"/>
    <mergeCell ref="G82:I82"/>
    <mergeCell ref="J82:L82"/>
    <mergeCell ref="M82:O82"/>
    <mergeCell ref="P82:R82"/>
    <mergeCell ref="T82:V82"/>
    <mergeCell ref="W82:Y82"/>
    <mergeCell ref="Z82:AB82"/>
    <mergeCell ref="AC82:AE82"/>
    <mergeCell ref="W64:Y64"/>
    <mergeCell ref="Z64:AB64"/>
    <mergeCell ref="AC64:AE64"/>
    <mergeCell ref="G65:I65"/>
    <mergeCell ref="J65:L65"/>
    <mergeCell ref="M65:O65"/>
    <mergeCell ref="P65:R65"/>
    <mergeCell ref="T65:V65"/>
    <mergeCell ref="W65:Y65"/>
    <mergeCell ref="Z65:AB65"/>
    <mergeCell ref="AC65:AE65"/>
    <mergeCell ref="G64:I64"/>
    <mergeCell ref="J64:L64"/>
    <mergeCell ref="M64:O64"/>
    <mergeCell ref="P64:R64"/>
    <mergeCell ref="T64:V64"/>
    <mergeCell ref="W83:Y83"/>
    <mergeCell ref="Z83:AB83"/>
    <mergeCell ref="AC83:AE83"/>
    <mergeCell ref="G100:I100"/>
    <mergeCell ref="J100:L100"/>
    <mergeCell ref="M100:O100"/>
    <mergeCell ref="P100:R100"/>
    <mergeCell ref="T100:V100"/>
    <mergeCell ref="W100:Y100"/>
    <mergeCell ref="Z100:AB100"/>
    <mergeCell ref="AC100:AE100"/>
    <mergeCell ref="G83:I83"/>
    <mergeCell ref="J83:L83"/>
    <mergeCell ref="M83:O83"/>
    <mergeCell ref="P83:R83"/>
    <mergeCell ref="T83:V83"/>
    <mergeCell ref="AC101:AE101"/>
    <mergeCell ref="G118:I118"/>
    <mergeCell ref="J118:L118"/>
    <mergeCell ref="M118:O118"/>
    <mergeCell ref="P118:R118"/>
    <mergeCell ref="T118:V118"/>
    <mergeCell ref="W118:Y118"/>
    <mergeCell ref="Z118:AB118"/>
    <mergeCell ref="AC118:AE118"/>
    <mergeCell ref="W119:Y119"/>
    <mergeCell ref="Z119:AB119"/>
    <mergeCell ref="AC119:AE119"/>
    <mergeCell ref="G136:I136"/>
    <mergeCell ref="J136:L136"/>
    <mergeCell ref="M136:O136"/>
    <mergeCell ref="P136:R136"/>
    <mergeCell ref="T136:V136"/>
    <mergeCell ref="W136:Y136"/>
    <mergeCell ref="Z136:AB136"/>
    <mergeCell ref="AC136:AE136"/>
    <mergeCell ref="G119:I119"/>
    <mergeCell ref="J119:L119"/>
    <mergeCell ref="M119:O119"/>
    <mergeCell ref="P119:R119"/>
    <mergeCell ref="T119:V119"/>
    <mergeCell ref="W137:Y137"/>
    <mergeCell ref="Z137:AB137"/>
    <mergeCell ref="AC137:AE137"/>
    <mergeCell ref="G154:I154"/>
    <mergeCell ref="J154:L154"/>
    <mergeCell ref="M154:O154"/>
    <mergeCell ref="P154:R154"/>
    <mergeCell ref="T154:V154"/>
    <mergeCell ref="W154:Y154"/>
    <mergeCell ref="Z154:AB154"/>
    <mergeCell ref="AC154:AE154"/>
    <mergeCell ref="G137:I137"/>
    <mergeCell ref="J137:L137"/>
    <mergeCell ref="M137:O137"/>
    <mergeCell ref="P137:R137"/>
    <mergeCell ref="T137:V137"/>
    <mergeCell ref="W155:Y155"/>
    <mergeCell ref="Z155:AB155"/>
    <mergeCell ref="AC155:AE155"/>
    <mergeCell ref="G169:I169"/>
    <mergeCell ref="J169:L169"/>
    <mergeCell ref="M169:O169"/>
    <mergeCell ref="P169:R169"/>
    <mergeCell ref="T169:V169"/>
    <mergeCell ref="W169:Y169"/>
    <mergeCell ref="Z169:AB169"/>
    <mergeCell ref="AC169:AE169"/>
    <mergeCell ref="G155:I155"/>
    <mergeCell ref="J155:L155"/>
    <mergeCell ref="M155:O155"/>
    <mergeCell ref="P155:R155"/>
    <mergeCell ref="T155:V155"/>
    <mergeCell ref="W170:Y170"/>
    <mergeCell ref="Z170:AB170"/>
    <mergeCell ref="AC170:AE170"/>
    <mergeCell ref="G181:I181"/>
    <mergeCell ref="J181:L181"/>
    <mergeCell ref="M181:O181"/>
    <mergeCell ref="P181:R181"/>
    <mergeCell ref="T181:V181"/>
    <mergeCell ref="W181:Y181"/>
    <mergeCell ref="Z181:AB181"/>
    <mergeCell ref="AC181:AE181"/>
    <mergeCell ref="G170:I170"/>
    <mergeCell ref="J170:L170"/>
    <mergeCell ref="M170:O170"/>
    <mergeCell ref="P170:R170"/>
    <mergeCell ref="T170:V170"/>
    <mergeCell ref="W182:Y182"/>
    <mergeCell ref="Z182:AB182"/>
    <mergeCell ref="AC182:AE182"/>
    <mergeCell ref="G187:I187"/>
    <mergeCell ref="J187:L187"/>
    <mergeCell ref="M187:O187"/>
    <mergeCell ref="P187:R187"/>
    <mergeCell ref="T187:V187"/>
    <mergeCell ref="W187:Y187"/>
    <mergeCell ref="Z187:AB187"/>
    <mergeCell ref="AC187:AE187"/>
    <mergeCell ref="G182:I182"/>
    <mergeCell ref="J182:L182"/>
    <mergeCell ref="M182:O182"/>
    <mergeCell ref="P182:R182"/>
    <mergeCell ref="T182:V182"/>
    <mergeCell ref="W195:Y195"/>
    <mergeCell ref="Z195:AB195"/>
    <mergeCell ref="AC195:AE195"/>
    <mergeCell ref="G195:I195"/>
    <mergeCell ref="J195:L195"/>
    <mergeCell ref="M195:O195"/>
    <mergeCell ref="P195:R195"/>
    <mergeCell ref="T195:V195"/>
    <mergeCell ref="W188:Y188"/>
    <mergeCell ref="Z188:AB188"/>
    <mergeCell ref="AC188:AE188"/>
    <mergeCell ref="G194:I194"/>
    <mergeCell ref="J194:L194"/>
    <mergeCell ref="M194:O194"/>
    <mergeCell ref="P194:R194"/>
    <mergeCell ref="T194:V194"/>
    <mergeCell ref="W194:Y194"/>
    <mergeCell ref="Z194:AB194"/>
    <mergeCell ref="AC194:AE194"/>
    <mergeCell ref="G188:I188"/>
    <mergeCell ref="J188:L188"/>
    <mergeCell ref="M188:O188"/>
    <mergeCell ref="P188:R188"/>
    <mergeCell ref="T188:V188"/>
  </mergeCells>
  <printOptions horizontalCentered="1" verticalCentered="1"/>
  <pageMargins left="3.937007874015748E-2" right="3.937007874015748E-2" top="0.15748031496062992" bottom="0.15748031496062992" header="0.31496062992125984" footer="0.31496062992125984"/>
  <pageSetup paperSize="190" scale="38" orientation="landscape" r:id="rId1"/>
  <headerFooter>
    <oddFooter>&amp;CPROGRAMA GENERAL DE MSM - OCIN 2017&amp;RPág. &amp;P de &amp;N</oddFooter>
  </headerFooter>
  <ignoredErrors>
    <ignoredError sqref="G202:O202 G200:O200 AG200 R200:S200 G201:O201 R201:S201 R202:S202 U201:V201 AF201:AG201 U202:Y202 AF202:AG20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D5" sqref="D5"/>
    </sheetView>
  </sheetViews>
  <sheetFormatPr baseColWidth="10" defaultRowHeight="14.25" x14ac:dyDescent="0.2"/>
  <cols>
    <col min="1" max="1" width="6.875" customWidth="1"/>
    <col min="2" max="2" width="42.5" customWidth="1"/>
    <col min="3" max="4" width="16.625" customWidth="1"/>
    <col min="5" max="5" width="17.125" customWidth="1"/>
  </cols>
  <sheetData>
    <row r="1" spans="1:5" ht="21" customHeight="1" x14ac:dyDescent="0.25">
      <c r="A1" s="136" t="s">
        <v>303</v>
      </c>
      <c r="B1" s="136" t="s">
        <v>301</v>
      </c>
      <c r="C1" s="136" t="s">
        <v>302</v>
      </c>
      <c r="D1" s="136" t="s">
        <v>308</v>
      </c>
      <c r="E1" s="136" t="s">
        <v>309</v>
      </c>
    </row>
    <row r="2" spans="1:5" ht="21" customHeight="1" x14ac:dyDescent="0.2">
      <c r="A2" s="137">
        <v>1</v>
      </c>
      <c r="B2" s="138" t="s">
        <v>304</v>
      </c>
      <c r="C2" s="140">
        <v>79484907</v>
      </c>
      <c r="D2" s="139">
        <v>3904000</v>
      </c>
      <c r="E2" s="139">
        <f t="shared" ref="E2:E5" si="0">+D2*2</f>
        <v>7808000</v>
      </c>
    </row>
    <row r="3" spans="1:5" ht="21" customHeight="1" x14ac:dyDescent="0.2">
      <c r="A3" s="137">
        <f>+A2+1</f>
        <v>2</v>
      </c>
      <c r="B3" s="138" t="s">
        <v>305</v>
      </c>
      <c r="C3" s="140">
        <v>79399416</v>
      </c>
      <c r="D3" s="139">
        <v>6267000</v>
      </c>
      <c r="E3" s="139">
        <f t="shared" si="0"/>
        <v>12534000</v>
      </c>
    </row>
    <row r="4" spans="1:5" ht="21" customHeight="1" x14ac:dyDescent="0.2">
      <c r="A4" s="137">
        <f t="shared" ref="A4:A6" si="1">+A3+1</f>
        <v>3</v>
      </c>
      <c r="B4" s="138" t="s">
        <v>311</v>
      </c>
      <c r="C4" s="140">
        <v>23490547</v>
      </c>
      <c r="D4" s="139">
        <v>2653000</v>
      </c>
      <c r="E4" s="139">
        <f t="shared" si="0"/>
        <v>5306000</v>
      </c>
    </row>
    <row r="5" spans="1:5" ht="21" customHeight="1" x14ac:dyDescent="0.2">
      <c r="A5" s="137">
        <f t="shared" si="1"/>
        <v>4</v>
      </c>
      <c r="B5" s="138" t="s">
        <v>306</v>
      </c>
      <c r="C5" s="140">
        <v>54253947</v>
      </c>
      <c r="D5" s="139">
        <v>3904000</v>
      </c>
      <c r="E5" s="139">
        <f t="shared" si="0"/>
        <v>7808000</v>
      </c>
    </row>
    <row r="6" spans="1:5" ht="21" customHeight="1" x14ac:dyDescent="0.2">
      <c r="A6" s="137">
        <f t="shared" si="1"/>
        <v>5</v>
      </c>
      <c r="B6" s="138" t="s">
        <v>307</v>
      </c>
      <c r="C6" s="140">
        <v>51824328</v>
      </c>
      <c r="D6" s="139">
        <v>3464000</v>
      </c>
      <c r="E6" s="139">
        <f>+D6*2</f>
        <v>6928000</v>
      </c>
    </row>
    <row r="7" spans="1:5" ht="27" customHeight="1" x14ac:dyDescent="0.2">
      <c r="A7" s="217" t="s">
        <v>310</v>
      </c>
      <c r="B7" s="217"/>
      <c r="C7" s="217"/>
      <c r="D7" s="141">
        <f>SUM(D2:D6)</f>
        <v>20192000</v>
      </c>
      <c r="E7" s="141">
        <f>SUM(E2:E6)</f>
        <v>40384000</v>
      </c>
    </row>
  </sheetData>
  <mergeCells count="1">
    <mergeCell ref="A7: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E65"/>
  <sheetViews>
    <sheetView view="pageBreakPreview" zoomScale="70" zoomScaleNormal="100" zoomScaleSheetLayoutView="70" workbookViewId="0">
      <selection activeCell="R10" sqref="R10"/>
    </sheetView>
  </sheetViews>
  <sheetFormatPr baseColWidth="10" defaultColWidth="11" defaultRowHeight="14.25" x14ac:dyDescent="0.2"/>
  <cols>
    <col min="1" max="1" width="1.75" style="12" customWidth="1"/>
    <col min="2" max="2" width="18.875" style="12" customWidth="1"/>
    <col min="3" max="3" width="12.25" style="13" customWidth="1"/>
    <col min="4" max="35" width="3.625" style="12" customWidth="1"/>
    <col min="36" max="37" width="3.625" style="13" customWidth="1"/>
    <col min="38" max="53" width="3.625" style="12" customWidth="1"/>
    <col min="54" max="54" width="3.625" style="13" customWidth="1"/>
    <col min="55" max="57" width="3.625" style="12" customWidth="1"/>
    <col min="58" max="16384" width="11" style="12"/>
  </cols>
  <sheetData>
    <row r="2" spans="2:54" ht="22.5" customHeight="1" x14ac:dyDescent="0.2">
      <c r="B2" s="222" t="s">
        <v>114</v>
      </c>
      <c r="C2" s="222"/>
      <c r="D2" s="226" t="s">
        <v>93</v>
      </c>
      <c r="E2" s="224"/>
      <c r="F2" s="224"/>
      <c r="G2" s="224"/>
      <c r="H2" s="224"/>
      <c r="I2" s="224"/>
      <c r="J2" s="224"/>
      <c r="K2" s="224"/>
      <c r="L2" s="224"/>
      <c r="M2" s="224"/>
      <c r="N2" s="224"/>
      <c r="O2" s="224"/>
      <c r="P2" s="224"/>
      <c r="Q2" s="224"/>
      <c r="R2" s="224"/>
      <c r="S2" s="224"/>
      <c r="T2" s="225"/>
      <c r="U2" s="223" t="s">
        <v>45</v>
      </c>
      <c r="V2" s="224"/>
      <c r="W2" s="224"/>
      <c r="X2" s="224"/>
      <c r="Y2" s="224"/>
      <c r="Z2" s="224"/>
      <c r="AA2" s="224"/>
      <c r="AB2" s="224"/>
      <c r="AC2" s="224"/>
      <c r="AD2" s="224"/>
      <c r="AE2" s="224"/>
      <c r="AF2" s="224"/>
      <c r="AG2" s="224"/>
      <c r="AH2" s="224"/>
      <c r="AI2" s="224"/>
      <c r="AJ2" s="224"/>
      <c r="AK2" s="225"/>
      <c r="AL2" s="223" t="s">
        <v>97</v>
      </c>
      <c r="AM2" s="224"/>
      <c r="AN2" s="224"/>
      <c r="AO2" s="224"/>
      <c r="AP2" s="224"/>
      <c r="AQ2" s="224"/>
      <c r="AR2" s="224"/>
      <c r="AS2" s="224"/>
      <c r="AT2" s="224"/>
      <c r="AU2" s="224"/>
      <c r="AV2" s="224"/>
      <c r="AW2" s="224"/>
      <c r="AX2" s="224"/>
      <c r="AY2" s="224"/>
      <c r="AZ2" s="225"/>
      <c r="BA2" s="218" t="s">
        <v>101</v>
      </c>
      <c r="BB2" s="220" t="s">
        <v>4</v>
      </c>
    </row>
    <row r="3" spans="2:54" s="13" customFormat="1" ht="92.25" customHeight="1" x14ac:dyDescent="0.2">
      <c r="B3" s="57" t="s">
        <v>0</v>
      </c>
      <c r="C3" s="58" t="s">
        <v>43</v>
      </c>
      <c r="D3" s="38" t="s">
        <v>77</v>
      </c>
      <c r="E3" s="39" t="s">
        <v>80</v>
      </c>
      <c r="F3" s="39" t="s">
        <v>79</v>
      </c>
      <c r="G3" s="39" t="s">
        <v>78</v>
      </c>
      <c r="H3" s="39" t="s">
        <v>83</v>
      </c>
      <c r="I3" s="39" t="s">
        <v>81</v>
      </c>
      <c r="J3" s="39" t="s">
        <v>82</v>
      </c>
      <c r="K3" s="39" t="s">
        <v>87</v>
      </c>
      <c r="L3" s="39" t="s">
        <v>84</v>
      </c>
      <c r="M3" s="39" t="s">
        <v>90</v>
      </c>
      <c r="N3" s="39" t="s">
        <v>89</v>
      </c>
      <c r="O3" s="39" t="s">
        <v>85</v>
      </c>
      <c r="P3" s="39" t="s">
        <v>86</v>
      </c>
      <c r="Q3" s="39" t="s">
        <v>88</v>
      </c>
      <c r="R3" s="39" t="s">
        <v>91</v>
      </c>
      <c r="S3" s="39" t="s">
        <v>92</v>
      </c>
      <c r="T3" s="40" t="s">
        <v>105</v>
      </c>
      <c r="U3" s="41" t="s">
        <v>48</v>
      </c>
      <c r="V3" s="39" t="s">
        <v>49</v>
      </c>
      <c r="W3" s="39" t="s">
        <v>72</v>
      </c>
      <c r="X3" s="39" t="s">
        <v>75</v>
      </c>
      <c r="Y3" s="39" t="s">
        <v>17</v>
      </c>
      <c r="Z3" s="39" t="s">
        <v>50</v>
      </c>
      <c r="AA3" s="39" t="s">
        <v>51</v>
      </c>
      <c r="AB3" s="39" t="s">
        <v>71</v>
      </c>
      <c r="AC3" s="39" t="s">
        <v>52</v>
      </c>
      <c r="AD3" s="39" t="s">
        <v>76</v>
      </c>
      <c r="AE3" s="39" t="s">
        <v>53</v>
      </c>
      <c r="AF3" s="39" t="s">
        <v>69</v>
      </c>
      <c r="AG3" s="39" t="s">
        <v>54</v>
      </c>
      <c r="AH3" s="39" t="s">
        <v>74</v>
      </c>
      <c r="AI3" s="39" t="s">
        <v>70</v>
      </c>
      <c r="AJ3" s="39" t="s">
        <v>73</v>
      </c>
      <c r="AK3" s="40" t="s">
        <v>105</v>
      </c>
      <c r="AL3" s="41" t="s">
        <v>63</v>
      </c>
      <c r="AM3" s="39" t="s">
        <v>64</v>
      </c>
      <c r="AN3" s="39" t="s">
        <v>65</v>
      </c>
      <c r="AO3" s="39" t="s">
        <v>59</v>
      </c>
      <c r="AP3" s="39" t="s">
        <v>55</v>
      </c>
      <c r="AQ3" s="39" t="s">
        <v>56</v>
      </c>
      <c r="AR3" s="39" t="s">
        <v>57</v>
      </c>
      <c r="AS3" s="39" t="s">
        <v>58</v>
      </c>
      <c r="AT3" s="39" t="s">
        <v>60</v>
      </c>
      <c r="AU3" s="39" t="s">
        <v>61</v>
      </c>
      <c r="AV3" s="39" t="s">
        <v>62</v>
      </c>
      <c r="AW3" s="39" t="s">
        <v>66</v>
      </c>
      <c r="AX3" s="39" t="s">
        <v>67</v>
      </c>
      <c r="AY3" s="39" t="s">
        <v>68</v>
      </c>
      <c r="AZ3" s="40" t="s">
        <v>105</v>
      </c>
      <c r="BA3" s="219"/>
      <c r="BB3" s="221"/>
    </row>
    <row r="4" spans="2:54" ht="18" customHeight="1" x14ac:dyDescent="0.2">
      <c r="B4" s="22" t="s">
        <v>40</v>
      </c>
      <c r="C4" s="23" t="s">
        <v>47</v>
      </c>
      <c r="D4" s="34"/>
      <c r="E4" s="35"/>
      <c r="F4" s="35"/>
      <c r="G4" s="35"/>
      <c r="H4" s="35"/>
      <c r="I4" s="35"/>
      <c r="J4" s="35"/>
      <c r="K4" s="35"/>
      <c r="L4" s="35"/>
      <c r="M4" s="35"/>
      <c r="N4" s="35"/>
      <c r="O4" s="35"/>
      <c r="P4" s="35"/>
      <c r="Q4" s="35"/>
      <c r="R4" s="35"/>
      <c r="S4" s="35"/>
      <c r="T4" s="36">
        <f>COUNTA(D4:S4)</f>
        <v>0</v>
      </c>
      <c r="U4" s="34"/>
      <c r="V4" s="35"/>
      <c r="W4" s="35"/>
      <c r="X4" s="35"/>
      <c r="Y4" s="35"/>
      <c r="Z4" s="35"/>
      <c r="AA4" s="35"/>
      <c r="AB4" s="35"/>
      <c r="AC4" s="35"/>
      <c r="AD4" s="35"/>
      <c r="AE4" s="35"/>
      <c r="AF4" s="35"/>
      <c r="AG4" s="35"/>
      <c r="AH4" s="35"/>
      <c r="AI4" s="35"/>
      <c r="AJ4" s="35"/>
      <c r="AK4" s="36">
        <f>COUNTA(U4:AJ4)</f>
        <v>0</v>
      </c>
      <c r="AL4" s="34"/>
      <c r="AM4" s="35"/>
      <c r="AN4" s="35"/>
      <c r="AO4" s="35"/>
      <c r="AP4" s="35"/>
      <c r="AQ4" s="35" t="s">
        <v>94</v>
      </c>
      <c r="AR4" s="35"/>
      <c r="AS4" s="35"/>
      <c r="AT4" s="35"/>
      <c r="AU4" s="35" t="s">
        <v>94</v>
      </c>
      <c r="AV4" s="35"/>
      <c r="AW4" s="35"/>
      <c r="AX4" s="35"/>
      <c r="AY4" s="35"/>
      <c r="AZ4" s="36">
        <f>COUNTA(AL4:AY4)</f>
        <v>2</v>
      </c>
      <c r="BA4" s="37">
        <f>AK4+AZ4</f>
        <v>2</v>
      </c>
      <c r="BB4" s="37">
        <f t="shared" ref="BB4:BB21" si="0">BA4+T4</f>
        <v>2</v>
      </c>
    </row>
    <row r="5" spans="2:54" ht="18" customHeight="1" x14ac:dyDescent="0.2">
      <c r="B5" s="22" t="s">
        <v>15</v>
      </c>
      <c r="C5" s="23" t="s">
        <v>47</v>
      </c>
      <c r="D5" s="17"/>
      <c r="E5" s="14"/>
      <c r="F5" s="14"/>
      <c r="G5" s="14"/>
      <c r="H5" s="14"/>
      <c r="I5" s="14"/>
      <c r="J5" s="14"/>
      <c r="K5" s="14"/>
      <c r="L5" s="14"/>
      <c r="M5" s="14"/>
      <c r="N5" s="14"/>
      <c r="O5" s="14"/>
      <c r="P5" s="14"/>
      <c r="Q5" s="14" t="s">
        <v>94</v>
      </c>
      <c r="R5" s="14"/>
      <c r="S5" s="14"/>
      <c r="T5" s="18">
        <f t="shared" ref="T5:T21" si="1">COUNTA(D5:S5)</f>
        <v>1</v>
      </c>
      <c r="U5" s="17"/>
      <c r="V5" s="14"/>
      <c r="W5" s="14"/>
      <c r="X5" s="14"/>
      <c r="Y5" s="14"/>
      <c r="Z5" s="14"/>
      <c r="AA5" s="14"/>
      <c r="AB5" s="14"/>
      <c r="AC5" s="14"/>
      <c r="AD5" s="14"/>
      <c r="AE5" s="14"/>
      <c r="AF5" s="14"/>
      <c r="AG5" s="14"/>
      <c r="AH5" s="14" t="s">
        <v>94</v>
      </c>
      <c r="AI5" s="14"/>
      <c r="AJ5" s="14"/>
      <c r="AK5" s="18">
        <f t="shared" ref="AK5:AK21" si="2">COUNTA(U5:AJ5)</f>
        <v>1</v>
      </c>
      <c r="AL5" s="17"/>
      <c r="AM5" s="14"/>
      <c r="AN5" s="14"/>
      <c r="AO5" s="14"/>
      <c r="AP5" s="14"/>
      <c r="AQ5" s="14"/>
      <c r="AR5" s="14" t="s">
        <v>94</v>
      </c>
      <c r="AS5" s="14"/>
      <c r="AT5" s="14"/>
      <c r="AU5" s="14"/>
      <c r="AV5" s="14"/>
      <c r="AW5" s="14"/>
      <c r="AX5" s="14"/>
      <c r="AY5" s="14" t="s">
        <v>94</v>
      </c>
      <c r="AZ5" s="18">
        <f t="shared" ref="AZ5:AZ21" si="3">COUNTA(AL5:AY5)</f>
        <v>2</v>
      </c>
      <c r="BA5" s="21">
        <f t="shared" ref="BA5:BA21" si="4">AK5+AZ5</f>
        <v>3</v>
      </c>
      <c r="BB5" s="21">
        <f t="shared" si="0"/>
        <v>4</v>
      </c>
    </row>
    <row r="6" spans="2:54" ht="18" customHeight="1" x14ac:dyDescent="0.2">
      <c r="B6" s="22" t="s">
        <v>39</v>
      </c>
      <c r="C6" s="23" t="s">
        <v>47</v>
      </c>
      <c r="D6" s="17"/>
      <c r="E6" s="14"/>
      <c r="F6" s="14"/>
      <c r="G6" s="14"/>
      <c r="H6" s="14"/>
      <c r="I6" s="14"/>
      <c r="J6" s="14"/>
      <c r="K6" s="14"/>
      <c r="L6" s="14"/>
      <c r="M6" s="14" t="s">
        <v>94</v>
      </c>
      <c r="N6" s="14"/>
      <c r="O6" s="14"/>
      <c r="P6" s="14"/>
      <c r="Q6" s="14"/>
      <c r="R6" s="14"/>
      <c r="S6" s="14"/>
      <c r="T6" s="18">
        <f t="shared" si="1"/>
        <v>1</v>
      </c>
      <c r="U6" s="17"/>
      <c r="V6" s="14"/>
      <c r="W6" s="14"/>
      <c r="X6" s="14"/>
      <c r="Y6" s="14"/>
      <c r="Z6" s="14"/>
      <c r="AA6" s="14"/>
      <c r="AB6" s="14"/>
      <c r="AC6" s="14"/>
      <c r="AD6" s="14"/>
      <c r="AE6" s="14"/>
      <c r="AF6" s="14"/>
      <c r="AG6" s="14"/>
      <c r="AH6" s="14"/>
      <c r="AI6" s="14"/>
      <c r="AJ6" s="14"/>
      <c r="AK6" s="18">
        <f t="shared" si="2"/>
        <v>0</v>
      </c>
      <c r="AL6" s="17"/>
      <c r="AM6" s="14"/>
      <c r="AN6" s="14"/>
      <c r="AO6" s="14"/>
      <c r="AP6" s="14"/>
      <c r="AQ6" s="14"/>
      <c r="AR6" s="14"/>
      <c r="AS6" s="14" t="s">
        <v>94</v>
      </c>
      <c r="AT6" s="14"/>
      <c r="AU6" s="14"/>
      <c r="AV6" s="14"/>
      <c r="AW6" s="14" t="s">
        <v>94</v>
      </c>
      <c r="AX6" s="14"/>
      <c r="AY6" s="14"/>
      <c r="AZ6" s="18">
        <f t="shared" si="3"/>
        <v>2</v>
      </c>
      <c r="BA6" s="21">
        <f t="shared" si="4"/>
        <v>2</v>
      </c>
      <c r="BB6" s="21">
        <f t="shared" si="0"/>
        <v>3</v>
      </c>
    </row>
    <row r="7" spans="2:54" ht="18" customHeight="1" x14ac:dyDescent="0.2">
      <c r="B7" s="22" t="s">
        <v>19</v>
      </c>
      <c r="C7" s="23" t="s">
        <v>47</v>
      </c>
      <c r="D7" s="17"/>
      <c r="E7" s="14"/>
      <c r="F7" s="14" t="s">
        <v>94</v>
      </c>
      <c r="G7" s="14"/>
      <c r="H7" s="14"/>
      <c r="I7" s="14"/>
      <c r="J7" s="14"/>
      <c r="K7" s="14"/>
      <c r="L7" s="14"/>
      <c r="M7" s="14"/>
      <c r="N7" s="14"/>
      <c r="O7" s="14"/>
      <c r="P7" s="14"/>
      <c r="Q7" s="14"/>
      <c r="R7" s="14"/>
      <c r="S7" s="14"/>
      <c r="T7" s="18">
        <f t="shared" si="1"/>
        <v>1</v>
      </c>
      <c r="U7" s="17"/>
      <c r="V7" s="14"/>
      <c r="W7" s="14"/>
      <c r="X7" s="14"/>
      <c r="Y7" s="14"/>
      <c r="Z7" s="14"/>
      <c r="AA7" s="14" t="s">
        <v>94</v>
      </c>
      <c r="AB7" s="14"/>
      <c r="AC7" s="14"/>
      <c r="AD7" s="14"/>
      <c r="AE7" s="14"/>
      <c r="AF7" s="14"/>
      <c r="AG7" s="14"/>
      <c r="AH7" s="14"/>
      <c r="AI7" s="14"/>
      <c r="AJ7" s="14"/>
      <c r="AK7" s="18">
        <f t="shared" si="2"/>
        <v>1</v>
      </c>
      <c r="AL7" s="17"/>
      <c r="AM7" s="14"/>
      <c r="AN7" s="14"/>
      <c r="AO7" s="14"/>
      <c r="AP7" s="14" t="s">
        <v>94</v>
      </c>
      <c r="AQ7" s="14"/>
      <c r="AR7" s="14"/>
      <c r="AS7" s="14"/>
      <c r="AT7" s="14"/>
      <c r="AU7" s="14"/>
      <c r="AV7" s="14"/>
      <c r="AW7" s="14"/>
      <c r="AX7" s="14"/>
      <c r="AY7" s="14"/>
      <c r="AZ7" s="18">
        <f t="shared" si="3"/>
        <v>1</v>
      </c>
      <c r="BA7" s="21">
        <f t="shared" si="4"/>
        <v>2</v>
      </c>
      <c r="BB7" s="21">
        <f t="shared" si="0"/>
        <v>3</v>
      </c>
    </row>
    <row r="8" spans="2:54" ht="18" customHeight="1" x14ac:dyDescent="0.2">
      <c r="B8" s="24" t="s">
        <v>21</v>
      </c>
      <c r="C8" s="25" t="s">
        <v>46</v>
      </c>
      <c r="D8" s="19"/>
      <c r="E8" s="15"/>
      <c r="F8" s="15"/>
      <c r="G8" s="15"/>
      <c r="H8" s="15"/>
      <c r="I8" s="15"/>
      <c r="J8" s="15"/>
      <c r="K8" s="15"/>
      <c r="L8" s="15"/>
      <c r="M8" s="15"/>
      <c r="N8" s="15"/>
      <c r="O8" s="15"/>
      <c r="P8" s="15"/>
      <c r="Q8" s="15"/>
      <c r="R8" s="15"/>
      <c r="S8" s="15"/>
      <c r="T8" s="18">
        <f t="shared" si="1"/>
        <v>0</v>
      </c>
      <c r="U8" s="19"/>
      <c r="V8" s="15"/>
      <c r="W8" s="15"/>
      <c r="X8" s="15"/>
      <c r="Y8" s="15"/>
      <c r="Z8" s="15"/>
      <c r="AA8" s="15"/>
      <c r="AB8" s="15"/>
      <c r="AC8" s="15"/>
      <c r="AD8" s="15"/>
      <c r="AE8" s="15"/>
      <c r="AF8" s="15"/>
      <c r="AG8" s="15"/>
      <c r="AH8" s="15"/>
      <c r="AI8" s="15"/>
      <c r="AJ8" s="15"/>
      <c r="AK8" s="18">
        <f t="shared" si="2"/>
        <v>0</v>
      </c>
      <c r="AL8" s="19"/>
      <c r="AM8" s="15"/>
      <c r="AN8" s="15"/>
      <c r="AO8" s="15"/>
      <c r="AP8" s="15"/>
      <c r="AQ8" s="15"/>
      <c r="AR8" s="15"/>
      <c r="AS8" s="15"/>
      <c r="AT8" s="15"/>
      <c r="AU8" s="15"/>
      <c r="AV8" s="15"/>
      <c r="AW8" s="15"/>
      <c r="AX8" s="15"/>
      <c r="AY8" s="15"/>
      <c r="AZ8" s="18">
        <f t="shared" si="3"/>
        <v>0</v>
      </c>
      <c r="BA8" s="21">
        <f t="shared" si="4"/>
        <v>0</v>
      </c>
      <c r="BB8" s="21">
        <f t="shared" si="0"/>
        <v>0</v>
      </c>
    </row>
    <row r="9" spans="2:54" ht="18" customHeight="1" x14ac:dyDescent="0.2">
      <c r="B9" s="24" t="s">
        <v>13</v>
      </c>
      <c r="C9" s="25" t="s">
        <v>46</v>
      </c>
      <c r="D9" s="19"/>
      <c r="E9" s="15"/>
      <c r="F9" s="15"/>
      <c r="G9" s="15"/>
      <c r="H9" s="15"/>
      <c r="I9" s="15" t="s">
        <v>94</v>
      </c>
      <c r="J9" s="15"/>
      <c r="K9" s="15"/>
      <c r="L9" s="15"/>
      <c r="M9" s="15"/>
      <c r="N9" s="15"/>
      <c r="O9" s="15" t="s">
        <v>94</v>
      </c>
      <c r="P9" s="15"/>
      <c r="Q9" s="15"/>
      <c r="R9" s="15"/>
      <c r="S9" s="15"/>
      <c r="T9" s="18">
        <f t="shared" si="1"/>
        <v>2</v>
      </c>
      <c r="U9" s="19"/>
      <c r="V9" s="15"/>
      <c r="W9" s="15"/>
      <c r="X9" s="15"/>
      <c r="Y9" s="15"/>
      <c r="Z9" s="15"/>
      <c r="AA9" s="15"/>
      <c r="AB9" s="15"/>
      <c r="AC9" s="15"/>
      <c r="AD9" s="15"/>
      <c r="AE9" s="15"/>
      <c r="AF9" s="15"/>
      <c r="AG9" s="15" t="s">
        <v>94</v>
      </c>
      <c r="AH9" s="15"/>
      <c r="AI9" s="15"/>
      <c r="AJ9" s="15"/>
      <c r="AK9" s="18">
        <f t="shared" si="2"/>
        <v>1</v>
      </c>
      <c r="AL9" s="19"/>
      <c r="AM9" s="15"/>
      <c r="AN9" s="15"/>
      <c r="AO9" s="15"/>
      <c r="AP9" s="15"/>
      <c r="AQ9" s="15"/>
      <c r="AR9" s="15"/>
      <c r="AS9" s="15"/>
      <c r="AT9" s="15"/>
      <c r="AU9" s="15"/>
      <c r="AV9" s="15"/>
      <c r="AW9" s="15"/>
      <c r="AX9" s="15"/>
      <c r="AY9" s="15"/>
      <c r="AZ9" s="18">
        <f t="shared" si="3"/>
        <v>0</v>
      </c>
      <c r="BA9" s="21">
        <f t="shared" si="4"/>
        <v>1</v>
      </c>
      <c r="BB9" s="21">
        <f t="shared" si="0"/>
        <v>3</v>
      </c>
    </row>
    <row r="10" spans="2:54" ht="18" customHeight="1" x14ac:dyDescent="0.2">
      <c r="B10" s="24" t="s">
        <v>14</v>
      </c>
      <c r="C10" s="25" t="s">
        <v>46</v>
      </c>
      <c r="D10" s="19"/>
      <c r="E10" s="15"/>
      <c r="F10" s="15"/>
      <c r="G10" s="15" t="s">
        <v>94</v>
      </c>
      <c r="H10" s="15"/>
      <c r="I10" s="15"/>
      <c r="J10" s="15"/>
      <c r="K10" s="15"/>
      <c r="L10" s="15"/>
      <c r="M10" s="15"/>
      <c r="N10" s="15"/>
      <c r="O10" s="15"/>
      <c r="P10" s="15"/>
      <c r="Q10" s="15"/>
      <c r="R10" s="15"/>
      <c r="S10" s="15"/>
      <c r="T10" s="18">
        <f t="shared" si="1"/>
        <v>1</v>
      </c>
      <c r="U10" s="19"/>
      <c r="V10" s="15"/>
      <c r="W10" s="15"/>
      <c r="X10" s="15"/>
      <c r="Y10" s="15"/>
      <c r="Z10" s="15"/>
      <c r="AA10" s="15"/>
      <c r="AB10" s="15"/>
      <c r="AC10" s="15" t="s">
        <v>94</v>
      </c>
      <c r="AD10" s="15"/>
      <c r="AE10" s="15"/>
      <c r="AF10" s="15"/>
      <c r="AG10" s="15"/>
      <c r="AH10" s="15"/>
      <c r="AI10" s="15"/>
      <c r="AJ10" s="15"/>
      <c r="AK10" s="18">
        <f t="shared" si="2"/>
        <v>1</v>
      </c>
      <c r="AL10" s="19"/>
      <c r="AM10" s="15"/>
      <c r="AN10" s="15"/>
      <c r="AO10" s="15"/>
      <c r="AP10" s="15"/>
      <c r="AQ10" s="15"/>
      <c r="AR10" s="15"/>
      <c r="AS10" s="15"/>
      <c r="AT10" s="15"/>
      <c r="AU10" s="15"/>
      <c r="AV10" s="15"/>
      <c r="AW10" s="15"/>
      <c r="AX10" s="15"/>
      <c r="AY10" s="15"/>
      <c r="AZ10" s="18">
        <f t="shared" si="3"/>
        <v>0</v>
      </c>
      <c r="BA10" s="21">
        <f t="shared" si="4"/>
        <v>1</v>
      </c>
      <c r="BB10" s="21">
        <f t="shared" si="0"/>
        <v>2</v>
      </c>
    </row>
    <row r="11" spans="2:54" ht="18" customHeight="1" x14ac:dyDescent="0.2">
      <c r="B11" s="24" t="s">
        <v>8</v>
      </c>
      <c r="C11" s="25" t="s">
        <v>46</v>
      </c>
      <c r="D11" s="19" t="s">
        <v>94</v>
      </c>
      <c r="E11" s="15"/>
      <c r="F11" s="15"/>
      <c r="G11" s="15"/>
      <c r="H11" s="15"/>
      <c r="I11" s="15"/>
      <c r="J11" s="15"/>
      <c r="K11" s="15"/>
      <c r="L11" s="15"/>
      <c r="M11" s="15"/>
      <c r="N11" s="15"/>
      <c r="O11" s="15"/>
      <c r="P11" s="15"/>
      <c r="Q11" s="15"/>
      <c r="R11" s="15"/>
      <c r="S11" s="15"/>
      <c r="T11" s="18">
        <f t="shared" si="1"/>
        <v>1</v>
      </c>
      <c r="U11" s="19" t="s">
        <v>94</v>
      </c>
      <c r="V11" s="15"/>
      <c r="W11" s="15"/>
      <c r="X11" s="15"/>
      <c r="Y11" s="15"/>
      <c r="Z11" s="15"/>
      <c r="AA11" s="15"/>
      <c r="AB11" s="15"/>
      <c r="AC11" s="15"/>
      <c r="AD11" s="15"/>
      <c r="AE11" s="15"/>
      <c r="AF11" s="15" t="s">
        <v>94</v>
      </c>
      <c r="AG11" s="15"/>
      <c r="AH11" s="15"/>
      <c r="AI11" s="15"/>
      <c r="AJ11" s="15"/>
      <c r="AK11" s="18">
        <f t="shared" si="2"/>
        <v>2</v>
      </c>
      <c r="AL11" s="19" t="s">
        <v>94</v>
      </c>
      <c r="AM11" s="15"/>
      <c r="AN11" s="15"/>
      <c r="AO11" s="15"/>
      <c r="AP11" s="15"/>
      <c r="AQ11" s="15"/>
      <c r="AR11" s="15"/>
      <c r="AS11" s="15"/>
      <c r="AT11" s="15"/>
      <c r="AU11" s="15"/>
      <c r="AV11" s="15"/>
      <c r="AW11" s="15"/>
      <c r="AX11" s="15"/>
      <c r="AY11" s="15"/>
      <c r="AZ11" s="18">
        <f t="shared" si="3"/>
        <v>1</v>
      </c>
      <c r="BA11" s="21">
        <f t="shared" si="4"/>
        <v>3</v>
      </c>
      <c r="BB11" s="21">
        <f t="shared" si="0"/>
        <v>4</v>
      </c>
    </row>
    <row r="12" spans="2:54" ht="18" customHeight="1" x14ac:dyDescent="0.2">
      <c r="B12" s="24" t="s">
        <v>7</v>
      </c>
      <c r="C12" s="25" t="s">
        <v>46</v>
      </c>
      <c r="D12" s="19"/>
      <c r="E12" s="15"/>
      <c r="F12" s="15"/>
      <c r="G12" s="15"/>
      <c r="H12" s="15"/>
      <c r="I12" s="15"/>
      <c r="J12" s="15" t="s">
        <v>94</v>
      </c>
      <c r="K12" s="15"/>
      <c r="L12" s="15"/>
      <c r="M12" s="15"/>
      <c r="N12" s="15"/>
      <c r="O12" s="15"/>
      <c r="P12" s="15"/>
      <c r="Q12" s="15"/>
      <c r="R12" s="15"/>
      <c r="S12" s="15"/>
      <c r="T12" s="18">
        <f t="shared" si="1"/>
        <v>1</v>
      </c>
      <c r="U12" s="19"/>
      <c r="V12" s="15" t="s">
        <v>94</v>
      </c>
      <c r="W12" s="15"/>
      <c r="X12" s="15"/>
      <c r="Y12" s="15"/>
      <c r="Z12" s="15"/>
      <c r="AA12" s="15"/>
      <c r="AB12" s="15"/>
      <c r="AC12" s="15"/>
      <c r="AD12" s="15"/>
      <c r="AE12" s="15"/>
      <c r="AF12" s="15"/>
      <c r="AG12" s="15"/>
      <c r="AH12" s="15"/>
      <c r="AI12" s="15"/>
      <c r="AJ12" s="15"/>
      <c r="AK12" s="18">
        <f t="shared" si="2"/>
        <v>1</v>
      </c>
      <c r="AL12" s="19"/>
      <c r="AM12" s="15"/>
      <c r="AN12" s="15"/>
      <c r="AO12" s="15" t="s">
        <v>94</v>
      </c>
      <c r="AP12" s="15"/>
      <c r="AQ12" s="15"/>
      <c r="AR12" s="15"/>
      <c r="AS12" s="15"/>
      <c r="AT12" s="15"/>
      <c r="AU12" s="15"/>
      <c r="AV12" s="15"/>
      <c r="AW12" s="15"/>
      <c r="AX12" s="15"/>
      <c r="AY12" s="15"/>
      <c r="AZ12" s="18">
        <f t="shared" si="3"/>
        <v>1</v>
      </c>
      <c r="BA12" s="21">
        <f t="shared" si="4"/>
        <v>2</v>
      </c>
      <c r="BB12" s="21">
        <f t="shared" si="0"/>
        <v>3</v>
      </c>
    </row>
    <row r="13" spans="2:54" ht="18" customHeight="1" x14ac:dyDescent="0.2">
      <c r="B13" s="24" t="s">
        <v>12</v>
      </c>
      <c r="C13" s="25" t="s">
        <v>46</v>
      </c>
      <c r="D13" s="19"/>
      <c r="E13" s="15" t="s">
        <v>94</v>
      </c>
      <c r="F13" s="15"/>
      <c r="G13" s="15"/>
      <c r="H13" s="15"/>
      <c r="I13" s="15"/>
      <c r="J13" s="15"/>
      <c r="K13" s="15"/>
      <c r="L13" s="15"/>
      <c r="M13" s="15"/>
      <c r="N13" s="15"/>
      <c r="O13" s="15"/>
      <c r="P13" s="15"/>
      <c r="Q13" s="15"/>
      <c r="R13" s="15"/>
      <c r="S13" s="15"/>
      <c r="T13" s="18">
        <f t="shared" si="1"/>
        <v>1</v>
      </c>
      <c r="U13" s="19"/>
      <c r="V13" s="15"/>
      <c r="W13" s="15"/>
      <c r="X13" s="15"/>
      <c r="Y13" s="15"/>
      <c r="Z13" s="15" t="s">
        <v>94</v>
      </c>
      <c r="AA13" s="15"/>
      <c r="AB13" s="15"/>
      <c r="AC13" s="15"/>
      <c r="AD13" s="15"/>
      <c r="AE13" s="15"/>
      <c r="AF13" s="15"/>
      <c r="AG13" s="15"/>
      <c r="AH13" s="15"/>
      <c r="AI13" s="15"/>
      <c r="AJ13" s="15"/>
      <c r="AK13" s="18">
        <f t="shared" si="2"/>
        <v>1</v>
      </c>
      <c r="AL13" s="19"/>
      <c r="AM13" s="15"/>
      <c r="AN13" s="15"/>
      <c r="AO13" s="15"/>
      <c r="AP13" s="15"/>
      <c r="AQ13" s="15"/>
      <c r="AR13" s="15"/>
      <c r="AS13" s="15"/>
      <c r="AT13" s="15"/>
      <c r="AU13" s="15"/>
      <c r="AV13" s="15"/>
      <c r="AW13" s="15"/>
      <c r="AX13" s="15"/>
      <c r="AY13" s="15"/>
      <c r="AZ13" s="18">
        <f t="shared" si="3"/>
        <v>0</v>
      </c>
      <c r="BA13" s="21">
        <f t="shared" si="4"/>
        <v>1</v>
      </c>
      <c r="BB13" s="21">
        <f t="shared" si="0"/>
        <v>2</v>
      </c>
    </row>
    <row r="14" spans="2:54" ht="18" customHeight="1" x14ac:dyDescent="0.2">
      <c r="B14" s="24" t="s">
        <v>11</v>
      </c>
      <c r="C14" s="25" t="s">
        <v>46</v>
      </c>
      <c r="D14" s="19"/>
      <c r="E14" s="15"/>
      <c r="F14" s="15"/>
      <c r="G14" s="15"/>
      <c r="H14" s="15"/>
      <c r="I14" s="15"/>
      <c r="J14" s="15"/>
      <c r="K14" s="15" t="s">
        <v>94</v>
      </c>
      <c r="L14" s="15"/>
      <c r="M14" s="15"/>
      <c r="N14" s="15"/>
      <c r="O14" s="15"/>
      <c r="P14" s="15"/>
      <c r="Q14" s="15"/>
      <c r="R14" s="15"/>
      <c r="S14" s="15"/>
      <c r="T14" s="18">
        <f t="shared" si="1"/>
        <v>1</v>
      </c>
      <c r="U14" s="19"/>
      <c r="V14" s="15"/>
      <c r="W14" s="15"/>
      <c r="X14" s="15"/>
      <c r="Y14" s="15"/>
      <c r="Z14" s="15"/>
      <c r="AA14" s="15"/>
      <c r="AB14" s="15"/>
      <c r="AC14" s="15"/>
      <c r="AD14" s="15"/>
      <c r="AE14" s="15" t="s">
        <v>94</v>
      </c>
      <c r="AF14" s="15"/>
      <c r="AG14" s="15"/>
      <c r="AH14" s="15"/>
      <c r="AI14" s="15" t="s">
        <v>94</v>
      </c>
      <c r="AJ14" s="15"/>
      <c r="AK14" s="18">
        <f t="shared" si="2"/>
        <v>2</v>
      </c>
      <c r="AL14" s="19"/>
      <c r="AM14" s="15"/>
      <c r="AN14" s="15"/>
      <c r="AO14" s="15"/>
      <c r="AP14" s="15"/>
      <c r="AQ14" s="15"/>
      <c r="AR14" s="15"/>
      <c r="AS14" s="15"/>
      <c r="AT14" s="15"/>
      <c r="AU14" s="15"/>
      <c r="AV14" s="15"/>
      <c r="AW14" s="15"/>
      <c r="AX14" s="15"/>
      <c r="AY14" s="15"/>
      <c r="AZ14" s="18">
        <f t="shared" si="3"/>
        <v>0</v>
      </c>
      <c r="BA14" s="21">
        <f t="shared" si="4"/>
        <v>2</v>
      </c>
      <c r="BB14" s="21">
        <f t="shared" si="0"/>
        <v>3</v>
      </c>
    </row>
    <row r="15" spans="2:54" ht="18" customHeight="1" x14ac:dyDescent="0.2">
      <c r="B15" s="24" t="s">
        <v>22</v>
      </c>
      <c r="C15" s="25" t="s">
        <v>46</v>
      </c>
      <c r="D15" s="19"/>
      <c r="E15" s="15"/>
      <c r="F15" s="15"/>
      <c r="G15" s="15"/>
      <c r="H15" s="15"/>
      <c r="I15" s="15"/>
      <c r="J15" s="15"/>
      <c r="K15" s="15"/>
      <c r="L15" s="15"/>
      <c r="M15" s="15"/>
      <c r="N15" s="15"/>
      <c r="O15" s="15"/>
      <c r="P15" s="15"/>
      <c r="Q15" s="15"/>
      <c r="R15" s="15"/>
      <c r="S15" s="15"/>
      <c r="T15" s="18">
        <f t="shared" si="1"/>
        <v>0</v>
      </c>
      <c r="U15" s="19"/>
      <c r="V15" s="15"/>
      <c r="W15" s="15" t="s">
        <v>94</v>
      </c>
      <c r="X15" s="15"/>
      <c r="Y15" s="15"/>
      <c r="Z15" s="15"/>
      <c r="AA15" s="15"/>
      <c r="AB15" s="15" t="s">
        <v>94</v>
      </c>
      <c r="AC15" s="15"/>
      <c r="AD15" s="15"/>
      <c r="AE15" s="15"/>
      <c r="AF15" s="15"/>
      <c r="AG15" s="15"/>
      <c r="AH15" s="15"/>
      <c r="AI15" s="15"/>
      <c r="AJ15" s="15"/>
      <c r="AK15" s="18">
        <f t="shared" si="2"/>
        <v>2</v>
      </c>
      <c r="AL15" s="19"/>
      <c r="AM15" s="15"/>
      <c r="AN15" s="15"/>
      <c r="AO15" s="15"/>
      <c r="AP15" s="15"/>
      <c r="AQ15" s="15"/>
      <c r="AR15" s="15"/>
      <c r="AS15" s="15"/>
      <c r="AT15" s="15"/>
      <c r="AU15" s="15"/>
      <c r="AV15" s="15"/>
      <c r="AW15" s="15"/>
      <c r="AX15" s="15"/>
      <c r="AY15" s="15"/>
      <c r="AZ15" s="18">
        <f t="shared" si="3"/>
        <v>0</v>
      </c>
      <c r="BA15" s="21">
        <f t="shared" si="4"/>
        <v>2</v>
      </c>
      <c r="BB15" s="21">
        <f t="shared" si="0"/>
        <v>2</v>
      </c>
    </row>
    <row r="16" spans="2:54" ht="18" customHeight="1" x14ac:dyDescent="0.2">
      <c r="B16" s="24" t="s">
        <v>10</v>
      </c>
      <c r="C16" s="25" t="s">
        <v>46</v>
      </c>
      <c r="D16" s="19"/>
      <c r="E16" s="15"/>
      <c r="F16" s="15"/>
      <c r="G16" s="15"/>
      <c r="H16" s="15"/>
      <c r="I16" s="15"/>
      <c r="J16" s="15"/>
      <c r="K16" s="15"/>
      <c r="L16" s="15"/>
      <c r="M16" s="15"/>
      <c r="N16" s="15"/>
      <c r="O16" s="15"/>
      <c r="P16" s="15" t="s">
        <v>94</v>
      </c>
      <c r="Q16" s="15"/>
      <c r="R16" s="15"/>
      <c r="S16" s="15"/>
      <c r="T16" s="18">
        <f t="shared" si="1"/>
        <v>1</v>
      </c>
      <c r="U16" s="19"/>
      <c r="V16" s="15"/>
      <c r="W16" s="15"/>
      <c r="X16" s="15" t="s">
        <v>94</v>
      </c>
      <c r="Y16" s="15"/>
      <c r="Z16" s="15"/>
      <c r="AA16" s="15"/>
      <c r="AB16" s="15"/>
      <c r="AC16" s="15"/>
      <c r="AD16" s="15"/>
      <c r="AE16" s="15"/>
      <c r="AF16" s="15"/>
      <c r="AG16" s="15"/>
      <c r="AH16" s="15"/>
      <c r="AI16" s="15"/>
      <c r="AJ16" s="15"/>
      <c r="AK16" s="18">
        <f t="shared" si="2"/>
        <v>1</v>
      </c>
      <c r="AL16" s="19"/>
      <c r="AM16" s="15" t="s">
        <v>94</v>
      </c>
      <c r="AN16" s="15" t="s">
        <v>94</v>
      </c>
      <c r="AO16" s="15"/>
      <c r="AP16" s="15"/>
      <c r="AQ16" s="15"/>
      <c r="AR16" s="15"/>
      <c r="AS16" s="15"/>
      <c r="AT16" s="15"/>
      <c r="AU16" s="15"/>
      <c r="AV16" s="15"/>
      <c r="AW16" s="15"/>
      <c r="AX16" s="15"/>
      <c r="AY16" s="15"/>
      <c r="AZ16" s="18">
        <f t="shared" si="3"/>
        <v>2</v>
      </c>
      <c r="BA16" s="21">
        <f t="shared" si="4"/>
        <v>3</v>
      </c>
      <c r="BB16" s="21">
        <f t="shared" si="0"/>
        <v>4</v>
      </c>
    </row>
    <row r="17" spans="2:57" ht="18" customHeight="1" x14ac:dyDescent="0.2">
      <c r="B17" s="24" t="s">
        <v>18</v>
      </c>
      <c r="C17" s="25" t="s">
        <v>46</v>
      </c>
      <c r="D17" s="19"/>
      <c r="E17" s="15"/>
      <c r="F17" s="15"/>
      <c r="G17" s="15"/>
      <c r="H17" s="15"/>
      <c r="I17" s="15"/>
      <c r="J17" s="15"/>
      <c r="K17" s="15"/>
      <c r="L17" s="15"/>
      <c r="M17" s="15"/>
      <c r="N17" s="15" t="s">
        <v>94</v>
      </c>
      <c r="O17" s="15"/>
      <c r="P17" s="15"/>
      <c r="Q17" s="15"/>
      <c r="R17" s="15"/>
      <c r="S17" s="15"/>
      <c r="T17" s="18">
        <f t="shared" si="1"/>
        <v>1</v>
      </c>
      <c r="U17" s="19"/>
      <c r="V17" s="15"/>
      <c r="W17" s="15"/>
      <c r="X17" s="15"/>
      <c r="Y17" s="15"/>
      <c r="Z17" s="15"/>
      <c r="AA17" s="15"/>
      <c r="AB17" s="15"/>
      <c r="AC17" s="15"/>
      <c r="AD17" s="15"/>
      <c r="AE17" s="15"/>
      <c r="AF17" s="15"/>
      <c r="AG17" s="15"/>
      <c r="AH17" s="15"/>
      <c r="AI17" s="15"/>
      <c r="AJ17" s="15" t="s">
        <v>94</v>
      </c>
      <c r="AK17" s="18">
        <f t="shared" si="2"/>
        <v>1</v>
      </c>
      <c r="AL17" s="19"/>
      <c r="AM17" s="15"/>
      <c r="AN17" s="15"/>
      <c r="AO17" s="15"/>
      <c r="AP17" s="15"/>
      <c r="AQ17" s="15"/>
      <c r="AR17" s="15"/>
      <c r="AS17" s="15"/>
      <c r="AT17" s="15"/>
      <c r="AU17" s="15"/>
      <c r="AV17" s="15"/>
      <c r="AW17" s="15"/>
      <c r="AX17" s="15"/>
      <c r="AY17" s="15"/>
      <c r="AZ17" s="18">
        <f t="shared" si="3"/>
        <v>0</v>
      </c>
      <c r="BA17" s="21">
        <f t="shared" si="4"/>
        <v>1</v>
      </c>
      <c r="BB17" s="21">
        <f t="shared" si="0"/>
        <v>2</v>
      </c>
    </row>
    <row r="18" spans="2:57" ht="18" customHeight="1" x14ac:dyDescent="0.2">
      <c r="B18" s="28" t="s">
        <v>9</v>
      </c>
      <c r="C18" s="29" t="s">
        <v>47</v>
      </c>
      <c r="D18" s="20"/>
      <c r="E18" s="16"/>
      <c r="F18" s="16"/>
      <c r="G18" s="16"/>
      <c r="H18" s="16"/>
      <c r="I18" s="16"/>
      <c r="J18" s="16"/>
      <c r="K18" s="16"/>
      <c r="L18" s="16" t="s">
        <v>94</v>
      </c>
      <c r="M18" s="16"/>
      <c r="N18" s="16"/>
      <c r="O18" s="16"/>
      <c r="P18" s="16"/>
      <c r="Q18" s="16"/>
      <c r="R18" s="16"/>
      <c r="S18" s="16"/>
      <c r="T18" s="18">
        <f t="shared" si="1"/>
        <v>1</v>
      </c>
      <c r="U18" s="20"/>
      <c r="V18" s="16"/>
      <c r="W18" s="16"/>
      <c r="X18" s="16"/>
      <c r="Y18" s="16"/>
      <c r="Z18" s="16"/>
      <c r="AA18" s="16"/>
      <c r="AB18" s="16"/>
      <c r="AC18" s="16"/>
      <c r="AD18" s="16"/>
      <c r="AE18" s="16"/>
      <c r="AF18" s="16"/>
      <c r="AG18" s="16"/>
      <c r="AH18" s="16"/>
      <c r="AI18" s="16"/>
      <c r="AJ18" s="16"/>
      <c r="AK18" s="18">
        <f t="shared" si="2"/>
        <v>0</v>
      </c>
      <c r="AL18" s="20"/>
      <c r="AM18" s="16"/>
      <c r="AN18" s="16"/>
      <c r="AO18" s="16"/>
      <c r="AP18" s="16"/>
      <c r="AQ18" s="16"/>
      <c r="AR18" s="16"/>
      <c r="AS18" s="16"/>
      <c r="AT18" s="16"/>
      <c r="AU18" s="16"/>
      <c r="AV18" s="16"/>
      <c r="AW18" s="16"/>
      <c r="AX18" s="16"/>
      <c r="AY18" s="16"/>
      <c r="AZ18" s="18">
        <f t="shared" si="3"/>
        <v>0</v>
      </c>
      <c r="BA18" s="21">
        <f t="shared" si="4"/>
        <v>0</v>
      </c>
      <c r="BB18" s="21">
        <f t="shared" si="0"/>
        <v>1</v>
      </c>
    </row>
    <row r="19" spans="2:57" ht="18" customHeight="1" x14ac:dyDescent="0.2">
      <c r="B19" s="28" t="s">
        <v>20</v>
      </c>
      <c r="C19" s="29" t="s">
        <v>47</v>
      </c>
      <c r="D19" s="20"/>
      <c r="E19" s="16"/>
      <c r="F19" s="16"/>
      <c r="G19" s="16"/>
      <c r="H19" s="16"/>
      <c r="I19" s="16"/>
      <c r="J19" s="16"/>
      <c r="K19" s="16"/>
      <c r="L19" s="16"/>
      <c r="M19" s="16"/>
      <c r="N19" s="16"/>
      <c r="O19" s="16"/>
      <c r="P19" s="16"/>
      <c r="Q19" s="16"/>
      <c r="R19" s="16"/>
      <c r="S19" s="16"/>
      <c r="T19" s="18">
        <f t="shared" si="1"/>
        <v>0</v>
      </c>
      <c r="U19" s="20"/>
      <c r="V19" s="16"/>
      <c r="W19" s="16"/>
      <c r="X19" s="16"/>
      <c r="Y19" s="16"/>
      <c r="Z19" s="16"/>
      <c r="AA19" s="16"/>
      <c r="AB19" s="16"/>
      <c r="AC19" s="16"/>
      <c r="AD19" s="16"/>
      <c r="AE19" s="16"/>
      <c r="AF19" s="16"/>
      <c r="AG19" s="16"/>
      <c r="AH19" s="16"/>
      <c r="AI19" s="16"/>
      <c r="AJ19" s="16"/>
      <c r="AK19" s="18">
        <f t="shared" si="2"/>
        <v>0</v>
      </c>
      <c r="AL19" s="20"/>
      <c r="AM19" s="16"/>
      <c r="AN19" s="16"/>
      <c r="AO19" s="16"/>
      <c r="AP19" s="16"/>
      <c r="AQ19" s="16"/>
      <c r="AR19" s="16"/>
      <c r="AS19" s="16"/>
      <c r="AT19" s="16" t="s">
        <v>94</v>
      </c>
      <c r="AU19" s="16"/>
      <c r="AV19" s="16"/>
      <c r="AW19" s="16"/>
      <c r="AX19" s="16"/>
      <c r="AY19" s="16"/>
      <c r="AZ19" s="18">
        <f t="shared" si="3"/>
        <v>1</v>
      </c>
      <c r="BA19" s="21">
        <f t="shared" si="4"/>
        <v>1</v>
      </c>
      <c r="BB19" s="21">
        <f t="shared" si="0"/>
        <v>1</v>
      </c>
    </row>
    <row r="20" spans="2:57" ht="18" customHeight="1" x14ac:dyDescent="0.2">
      <c r="B20" s="28" t="s">
        <v>23</v>
      </c>
      <c r="C20" s="29" t="s">
        <v>47</v>
      </c>
      <c r="D20" s="20"/>
      <c r="E20" s="16"/>
      <c r="F20" s="16"/>
      <c r="G20" s="16"/>
      <c r="H20" s="16" t="s">
        <v>94</v>
      </c>
      <c r="I20" s="16"/>
      <c r="J20" s="16"/>
      <c r="K20" s="16"/>
      <c r="L20" s="16"/>
      <c r="M20" s="16"/>
      <c r="N20" s="16"/>
      <c r="O20" s="16"/>
      <c r="P20" s="16"/>
      <c r="Q20" s="16"/>
      <c r="R20" s="16" t="s">
        <v>94</v>
      </c>
      <c r="S20" s="16"/>
      <c r="T20" s="18">
        <f t="shared" si="1"/>
        <v>2</v>
      </c>
      <c r="U20" s="20"/>
      <c r="V20" s="16"/>
      <c r="W20" s="16"/>
      <c r="X20" s="16"/>
      <c r="Y20" s="16"/>
      <c r="Z20" s="16"/>
      <c r="AA20" s="16"/>
      <c r="AB20" s="16"/>
      <c r="AC20" s="16"/>
      <c r="AD20" s="16" t="s">
        <v>94</v>
      </c>
      <c r="AE20" s="16"/>
      <c r="AF20" s="16"/>
      <c r="AG20" s="16"/>
      <c r="AH20" s="16"/>
      <c r="AI20" s="16"/>
      <c r="AJ20" s="16"/>
      <c r="AK20" s="18">
        <f t="shared" si="2"/>
        <v>1</v>
      </c>
      <c r="AL20" s="20"/>
      <c r="AM20" s="16"/>
      <c r="AN20" s="16"/>
      <c r="AO20" s="16"/>
      <c r="AP20" s="16"/>
      <c r="AQ20" s="16"/>
      <c r="AR20" s="16"/>
      <c r="AS20" s="16"/>
      <c r="AT20" s="16"/>
      <c r="AU20" s="16"/>
      <c r="AV20" s="16" t="s">
        <v>94</v>
      </c>
      <c r="AW20" s="16"/>
      <c r="AX20" s="16" t="s">
        <v>94</v>
      </c>
      <c r="AY20" s="16"/>
      <c r="AZ20" s="18">
        <f t="shared" si="3"/>
        <v>2</v>
      </c>
      <c r="BA20" s="21">
        <f t="shared" si="4"/>
        <v>3</v>
      </c>
      <c r="BB20" s="21">
        <f t="shared" si="0"/>
        <v>5</v>
      </c>
    </row>
    <row r="21" spans="2:57" ht="18" customHeight="1" x14ac:dyDescent="0.2">
      <c r="B21" s="26" t="s">
        <v>44</v>
      </c>
      <c r="C21" s="27" t="s">
        <v>95</v>
      </c>
      <c r="D21" s="30"/>
      <c r="E21" s="31"/>
      <c r="F21" s="31"/>
      <c r="G21" s="31"/>
      <c r="H21" s="31"/>
      <c r="I21" s="31"/>
      <c r="J21" s="31"/>
      <c r="K21" s="31"/>
      <c r="L21" s="31"/>
      <c r="M21" s="31"/>
      <c r="N21" s="31"/>
      <c r="O21" s="31"/>
      <c r="P21" s="31"/>
      <c r="Q21" s="31"/>
      <c r="R21" s="31"/>
      <c r="S21" s="31" t="s">
        <v>94</v>
      </c>
      <c r="T21" s="32">
        <f t="shared" si="1"/>
        <v>1</v>
      </c>
      <c r="U21" s="30"/>
      <c r="V21" s="31"/>
      <c r="W21" s="31"/>
      <c r="X21" s="31"/>
      <c r="Y21" s="31" t="s">
        <v>94</v>
      </c>
      <c r="Z21" s="31"/>
      <c r="AA21" s="31"/>
      <c r="AB21" s="31"/>
      <c r="AC21" s="31"/>
      <c r="AD21" s="31"/>
      <c r="AE21" s="31"/>
      <c r="AF21" s="31"/>
      <c r="AG21" s="31"/>
      <c r="AH21" s="31"/>
      <c r="AI21" s="31"/>
      <c r="AJ21" s="31"/>
      <c r="AK21" s="32">
        <f t="shared" si="2"/>
        <v>1</v>
      </c>
      <c r="AL21" s="30"/>
      <c r="AM21" s="31"/>
      <c r="AN21" s="31"/>
      <c r="AO21" s="31"/>
      <c r="AP21" s="31"/>
      <c r="AQ21" s="31"/>
      <c r="AR21" s="31"/>
      <c r="AS21" s="31"/>
      <c r="AT21" s="31"/>
      <c r="AU21" s="31"/>
      <c r="AV21" s="31"/>
      <c r="AW21" s="31"/>
      <c r="AX21" s="31"/>
      <c r="AY21" s="31"/>
      <c r="AZ21" s="32">
        <f t="shared" si="3"/>
        <v>0</v>
      </c>
      <c r="BA21" s="33">
        <f t="shared" si="4"/>
        <v>1</v>
      </c>
      <c r="BB21" s="33">
        <f t="shared" si="0"/>
        <v>2</v>
      </c>
    </row>
    <row r="22" spans="2:57" ht="18" customHeight="1" x14ac:dyDescent="0.2">
      <c r="D22" s="42">
        <f t="shared" ref="D22:S22" si="5">COUNTA(D4:D21)</f>
        <v>1</v>
      </c>
      <c r="E22" s="43">
        <f t="shared" si="5"/>
        <v>1</v>
      </c>
      <c r="F22" s="43">
        <f t="shared" si="5"/>
        <v>1</v>
      </c>
      <c r="G22" s="43">
        <f t="shared" si="5"/>
        <v>1</v>
      </c>
      <c r="H22" s="43">
        <f t="shared" si="5"/>
        <v>1</v>
      </c>
      <c r="I22" s="43">
        <f t="shared" si="5"/>
        <v>1</v>
      </c>
      <c r="J22" s="43">
        <f t="shared" si="5"/>
        <v>1</v>
      </c>
      <c r="K22" s="43">
        <f t="shared" si="5"/>
        <v>1</v>
      </c>
      <c r="L22" s="43">
        <f t="shared" si="5"/>
        <v>1</v>
      </c>
      <c r="M22" s="43">
        <f t="shared" si="5"/>
        <v>1</v>
      </c>
      <c r="N22" s="43">
        <f t="shared" si="5"/>
        <v>1</v>
      </c>
      <c r="O22" s="43">
        <f t="shared" si="5"/>
        <v>1</v>
      </c>
      <c r="P22" s="43">
        <f t="shared" si="5"/>
        <v>1</v>
      </c>
      <c r="Q22" s="43">
        <f t="shared" si="5"/>
        <v>1</v>
      </c>
      <c r="R22" s="43">
        <f t="shared" si="5"/>
        <v>1</v>
      </c>
      <c r="S22" s="43">
        <f t="shared" si="5"/>
        <v>1</v>
      </c>
      <c r="T22" s="44">
        <f>SUM(T4:T21)</f>
        <v>16</v>
      </c>
      <c r="U22" s="45">
        <f>COUNTA(U4:U21)</f>
        <v>1</v>
      </c>
      <c r="V22" s="43">
        <f t="shared" ref="V22:AJ22" si="6">COUNTA(V4:V21)</f>
        <v>1</v>
      </c>
      <c r="W22" s="43">
        <f t="shared" si="6"/>
        <v>1</v>
      </c>
      <c r="X22" s="43">
        <f t="shared" si="6"/>
        <v>1</v>
      </c>
      <c r="Y22" s="43">
        <f t="shared" si="6"/>
        <v>1</v>
      </c>
      <c r="Z22" s="43">
        <f t="shared" si="6"/>
        <v>1</v>
      </c>
      <c r="AA22" s="43">
        <f t="shared" si="6"/>
        <v>1</v>
      </c>
      <c r="AB22" s="43">
        <f t="shared" si="6"/>
        <v>1</v>
      </c>
      <c r="AC22" s="43">
        <f t="shared" si="6"/>
        <v>1</v>
      </c>
      <c r="AD22" s="43">
        <f t="shared" si="6"/>
        <v>1</v>
      </c>
      <c r="AE22" s="43">
        <f t="shared" si="6"/>
        <v>1</v>
      </c>
      <c r="AF22" s="43">
        <f t="shared" si="6"/>
        <v>1</v>
      </c>
      <c r="AG22" s="43">
        <f t="shared" si="6"/>
        <v>1</v>
      </c>
      <c r="AH22" s="43">
        <f t="shared" si="6"/>
        <v>1</v>
      </c>
      <c r="AI22" s="43">
        <f t="shared" si="6"/>
        <v>1</v>
      </c>
      <c r="AJ22" s="43">
        <f t="shared" si="6"/>
        <v>1</v>
      </c>
      <c r="AK22" s="44">
        <f>SUM(AK4:AK21)</f>
        <v>16</v>
      </c>
      <c r="AL22" s="45">
        <f t="shared" ref="AL22:AY22" si="7">COUNTA(AL4:AL21)</f>
        <v>1</v>
      </c>
      <c r="AM22" s="43">
        <f t="shared" si="7"/>
        <v>1</v>
      </c>
      <c r="AN22" s="43">
        <f t="shared" si="7"/>
        <v>1</v>
      </c>
      <c r="AO22" s="43">
        <f t="shared" si="7"/>
        <v>1</v>
      </c>
      <c r="AP22" s="43">
        <f t="shared" si="7"/>
        <v>1</v>
      </c>
      <c r="AQ22" s="43">
        <f t="shared" si="7"/>
        <v>1</v>
      </c>
      <c r="AR22" s="43">
        <f t="shared" si="7"/>
        <v>1</v>
      </c>
      <c r="AS22" s="43">
        <f t="shared" si="7"/>
        <v>1</v>
      </c>
      <c r="AT22" s="43">
        <f t="shared" si="7"/>
        <v>1</v>
      </c>
      <c r="AU22" s="43">
        <f t="shared" si="7"/>
        <v>1</v>
      </c>
      <c r="AV22" s="43">
        <f t="shared" si="7"/>
        <v>1</v>
      </c>
      <c r="AW22" s="43">
        <f t="shared" si="7"/>
        <v>1</v>
      </c>
      <c r="AX22" s="43">
        <f t="shared" si="7"/>
        <v>1</v>
      </c>
      <c r="AY22" s="43">
        <f t="shared" si="7"/>
        <v>1</v>
      </c>
      <c r="AZ22" s="44">
        <f t="shared" ref="AZ22:BA22" si="8">SUM(AZ4:AZ21)</f>
        <v>14</v>
      </c>
      <c r="BA22" s="46">
        <f t="shared" si="8"/>
        <v>30</v>
      </c>
      <c r="BB22" s="47">
        <f t="shared" ref="BB22" si="9">SUM(BB4:BB21)</f>
        <v>46</v>
      </c>
    </row>
    <row r="24" spans="2:57" ht="22.5" customHeight="1" x14ac:dyDescent="0.2">
      <c r="B24" s="222" t="s">
        <v>115</v>
      </c>
      <c r="C24" s="222"/>
      <c r="D24" s="226" t="s">
        <v>93</v>
      </c>
      <c r="E24" s="224"/>
      <c r="F24" s="224"/>
      <c r="G24" s="224"/>
      <c r="H24" s="224"/>
      <c r="I24" s="224"/>
      <c r="J24" s="224"/>
      <c r="K24" s="224"/>
      <c r="L24" s="224"/>
      <c r="M24" s="224"/>
      <c r="N24" s="224"/>
      <c r="O24" s="224"/>
      <c r="P24" s="224"/>
      <c r="Q24" s="224"/>
      <c r="R24" s="224"/>
      <c r="S24" s="224"/>
      <c r="T24" s="224"/>
      <c r="U24" s="224"/>
      <c r="V24" s="225"/>
      <c r="W24" s="223" t="s">
        <v>102</v>
      </c>
      <c r="X24" s="224"/>
      <c r="Y24" s="224"/>
      <c r="Z24" s="224"/>
      <c r="AA24" s="224"/>
      <c r="AB24" s="224"/>
      <c r="AC24" s="224"/>
      <c r="AD24" s="224"/>
      <c r="AE24" s="224"/>
      <c r="AF24" s="224"/>
      <c r="AG24" s="224"/>
      <c r="AH24" s="224"/>
      <c r="AI24" s="224"/>
      <c r="AJ24" s="224"/>
      <c r="AK24" s="224"/>
      <c r="AL24" s="224"/>
      <c r="AM24" s="224"/>
      <c r="AN24" s="225"/>
      <c r="AO24" s="223" t="s">
        <v>97</v>
      </c>
      <c r="AP24" s="224"/>
      <c r="AQ24" s="224"/>
      <c r="AR24" s="224"/>
      <c r="AS24" s="224"/>
      <c r="AT24" s="224"/>
      <c r="AU24" s="224"/>
      <c r="AV24" s="224"/>
      <c r="AW24" s="224"/>
      <c r="AX24" s="224"/>
      <c r="AY24" s="224"/>
      <c r="AZ24" s="224"/>
      <c r="BA24" s="224"/>
      <c r="BB24" s="224"/>
      <c r="BC24" s="225"/>
      <c r="BD24" s="218" t="s">
        <v>101</v>
      </c>
      <c r="BE24" s="220" t="s">
        <v>4</v>
      </c>
    </row>
    <row r="25" spans="2:57" s="13" customFormat="1" ht="92.25" customHeight="1" x14ac:dyDescent="0.2">
      <c r="B25" s="57" t="s">
        <v>0</v>
      </c>
      <c r="C25" s="58" t="s">
        <v>43</v>
      </c>
      <c r="D25" s="38" t="s">
        <v>77</v>
      </c>
      <c r="E25" s="48" t="s">
        <v>98</v>
      </c>
      <c r="F25" s="39" t="s">
        <v>80</v>
      </c>
      <c r="G25" s="39" t="s">
        <v>79</v>
      </c>
      <c r="H25" s="39" t="s">
        <v>78</v>
      </c>
      <c r="I25" s="48" t="s">
        <v>99</v>
      </c>
      <c r="J25" s="39" t="s">
        <v>81</v>
      </c>
      <c r="K25" s="48" t="s">
        <v>100</v>
      </c>
      <c r="L25" s="39" t="s">
        <v>82</v>
      </c>
      <c r="M25" s="39" t="s">
        <v>87</v>
      </c>
      <c r="N25" s="39" t="s">
        <v>84</v>
      </c>
      <c r="O25" s="39" t="s">
        <v>90</v>
      </c>
      <c r="P25" s="39" t="s">
        <v>89</v>
      </c>
      <c r="Q25" s="39" t="s">
        <v>85</v>
      </c>
      <c r="R25" s="39" t="s">
        <v>86</v>
      </c>
      <c r="S25" s="39" t="s">
        <v>88</v>
      </c>
      <c r="T25" s="39" t="s">
        <v>91</v>
      </c>
      <c r="U25" s="39" t="s">
        <v>92</v>
      </c>
      <c r="V25" s="40" t="s">
        <v>105</v>
      </c>
      <c r="W25" s="41" t="s">
        <v>48</v>
      </c>
      <c r="X25" s="39" t="s">
        <v>49</v>
      </c>
      <c r="Y25" s="39" t="s">
        <v>72</v>
      </c>
      <c r="Z25" s="39" t="s">
        <v>75</v>
      </c>
      <c r="AA25" s="39" t="s">
        <v>17</v>
      </c>
      <c r="AB25" s="39" t="s">
        <v>50</v>
      </c>
      <c r="AC25" s="39" t="s">
        <v>51</v>
      </c>
      <c r="AD25" s="39" t="s">
        <v>71</v>
      </c>
      <c r="AE25" s="39" t="s">
        <v>52</v>
      </c>
      <c r="AF25" s="48" t="s">
        <v>104</v>
      </c>
      <c r="AG25" s="48" t="s">
        <v>103</v>
      </c>
      <c r="AH25" s="39" t="s">
        <v>53</v>
      </c>
      <c r="AI25" s="39" t="s">
        <v>69</v>
      </c>
      <c r="AJ25" s="39" t="s">
        <v>54</v>
      </c>
      <c r="AK25" s="48" t="s">
        <v>96</v>
      </c>
      <c r="AL25" s="39" t="s">
        <v>70</v>
      </c>
      <c r="AM25" s="39" t="s">
        <v>73</v>
      </c>
      <c r="AN25" s="40" t="s">
        <v>105</v>
      </c>
      <c r="AO25" s="41" t="s">
        <v>63</v>
      </c>
      <c r="AP25" s="39" t="s">
        <v>64</v>
      </c>
      <c r="AQ25" s="39" t="s">
        <v>65</v>
      </c>
      <c r="AR25" s="39" t="s">
        <v>59</v>
      </c>
      <c r="AS25" s="39" t="s">
        <v>55</v>
      </c>
      <c r="AT25" s="39" t="s">
        <v>56</v>
      </c>
      <c r="AU25" s="39" t="s">
        <v>57</v>
      </c>
      <c r="AV25" s="39" t="s">
        <v>58</v>
      </c>
      <c r="AW25" s="39" t="s">
        <v>60</v>
      </c>
      <c r="AX25" s="39" t="s">
        <v>61</v>
      </c>
      <c r="AY25" s="39" t="s">
        <v>62</v>
      </c>
      <c r="AZ25" s="39" t="s">
        <v>66</v>
      </c>
      <c r="BA25" s="39" t="s">
        <v>67</v>
      </c>
      <c r="BB25" s="39" t="s">
        <v>68</v>
      </c>
      <c r="BC25" s="40" t="s">
        <v>105</v>
      </c>
      <c r="BD25" s="219"/>
      <c r="BE25" s="221"/>
    </row>
    <row r="26" spans="2:57" ht="18" customHeight="1" x14ac:dyDescent="0.2">
      <c r="B26" s="22" t="s">
        <v>40</v>
      </c>
      <c r="C26" s="23" t="s">
        <v>47</v>
      </c>
      <c r="D26" s="34"/>
      <c r="E26" s="35"/>
      <c r="F26" s="35"/>
      <c r="G26" s="35"/>
      <c r="H26" s="35"/>
      <c r="I26" s="35"/>
      <c r="J26" s="35"/>
      <c r="K26" s="35"/>
      <c r="L26" s="35"/>
      <c r="M26" s="35"/>
      <c r="N26" s="35"/>
      <c r="O26" s="35"/>
      <c r="P26" s="35"/>
      <c r="Q26" s="35"/>
      <c r="R26" s="35"/>
      <c r="S26" s="35"/>
      <c r="T26" s="35"/>
      <c r="U26" s="35"/>
      <c r="V26" s="36">
        <f t="shared" ref="V26:V40" si="10">COUNTA(D26:U26)</f>
        <v>0</v>
      </c>
      <c r="W26" s="34"/>
      <c r="X26" s="35"/>
      <c r="Y26" s="35"/>
      <c r="Z26" s="35"/>
      <c r="AA26" s="35"/>
      <c r="AB26" s="35"/>
      <c r="AC26" s="35"/>
      <c r="AD26" s="35"/>
      <c r="AE26" s="35"/>
      <c r="AF26" s="35"/>
      <c r="AG26" s="35"/>
      <c r="AH26" s="35"/>
      <c r="AI26" s="35" t="s">
        <v>94</v>
      </c>
      <c r="AJ26" s="35"/>
      <c r="AK26" s="35"/>
      <c r="AL26" s="35"/>
      <c r="AM26" s="35"/>
      <c r="AN26" s="36">
        <f>COUNTA(W26:AM26)</f>
        <v>1</v>
      </c>
      <c r="AO26" s="34"/>
      <c r="AP26" s="35"/>
      <c r="AQ26" s="35"/>
      <c r="AR26" s="35"/>
      <c r="AS26" s="35"/>
      <c r="AT26" s="35" t="s">
        <v>94</v>
      </c>
      <c r="AU26" s="35"/>
      <c r="AV26" s="35"/>
      <c r="AW26" s="35"/>
      <c r="AX26" s="35"/>
      <c r="AY26" s="35"/>
      <c r="AZ26" s="35"/>
      <c r="BA26" s="35" t="s">
        <v>94</v>
      </c>
      <c r="BB26" s="35"/>
      <c r="BC26" s="36">
        <f>COUNTA(AO26:BB26)</f>
        <v>2</v>
      </c>
      <c r="BD26" s="37">
        <f>AN26+BC26</f>
        <v>3</v>
      </c>
      <c r="BE26" s="37">
        <f t="shared" ref="BE26:BE40" si="11">BD26+V26</f>
        <v>3</v>
      </c>
    </row>
    <row r="27" spans="2:57" ht="18" customHeight="1" x14ac:dyDescent="0.2">
      <c r="B27" s="22" t="s">
        <v>15</v>
      </c>
      <c r="C27" s="23" t="s">
        <v>47</v>
      </c>
      <c r="D27" s="17"/>
      <c r="E27" s="14"/>
      <c r="F27" s="14"/>
      <c r="G27" s="14"/>
      <c r="H27" s="14"/>
      <c r="I27" s="14" t="s">
        <v>94</v>
      </c>
      <c r="J27" s="14"/>
      <c r="K27" s="14"/>
      <c r="L27" s="14"/>
      <c r="M27" s="14"/>
      <c r="N27" s="14"/>
      <c r="O27" s="14"/>
      <c r="P27" s="14"/>
      <c r="Q27" s="14"/>
      <c r="R27" s="14"/>
      <c r="S27" s="14"/>
      <c r="T27" s="14"/>
      <c r="U27" s="14"/>
      <c r="V27" s="18">
        <f t="shared" si="10"/>
        <v>1</v>
      </c>
      <c r="W27" s="17"/>
      <c r="X27" s="14"/>
      <c r="Y27" s="14"/>
      <c r="Z27" s="14"/>
      <c r="AA27" s="14"/>
      <c r="AB27" s="14"/>
      <c r="AC27" s="14"/>
      <c r="AD27" s="14"/>
      <c r="AE27" s="14"/>
      <c r="AF27" s="14" t="s">
        <v>94</v>
      </c>
      <c r="AG27" s="14"/>
      <c r="AH27" s="14"/>
      <c r="AI27" s="14"/>
      <c r="AJ27" s="14"/>
      <c r="AK27" s="14"/>
      <c r="AL27" s="14"/>
      <c r="AM27" s="14"/>
      <c r="AN27" s="18">
        <f t="shared" ref="AN27:AN39" si="12">COUNTA(W27:AM27)</f>
        <v>1</v>
      </c>
      <c r="AO27" s="17"/>
      <c r="AP27" s="14"/>
      <c r="AQ27" s="14"/>
      <c r="AR27" s="14"/>
      <c r="AS27" s="14"/>
      <c r="AT27" s="14"/>
      <c r="AU27" s="14" t="s">
        <v>94</v>
      </c>
      <c r="AV27" s="14"/>
      <c r="AW27" s="14"/>
      <c r="AX27" s="14" t="s">
        <v>94</v>
      </c>
      <c r="AY27" s="14"/>
      <c r="AZ27" s="14"/>
      <c r="BA27" s="14"/>
      <c r="BB27" s="14" t="s">
        <v>94</v>
      </c>
      <c r="BC27" s="18">
        <f t="shared" ref="BC27:BC40" si="13">COUNTA(AO27:BB27)</f>
        <v>3</v>
      </c>
      <c r="BD27" s="21">
        <f t="shared" ref="BD27:BD40" si="14">AN27+BC27</f>
        <v>4</v>
      </c>
      <c r="BE27" s="21">
        <f t="shared" si="11"/>
        <v>5</v>
      </c>
    </row>
    <row r="28" spans="2:57" ht="18" customHeight="1" x14ac:dyDescent="0.2">
      <c r="B28" s="22" t="s">
        <v>39</v>
      </c>
      <c r="C28" s="23" t="s">
        <v>47</v>
      </c>
      <c r="D28" s="17"/>
      <c r="E28" s="14"/>
      <c r="F28" s="14"/>
      <c r="G28" s="14" t="s">
        <v>94</v>
      </c>
      <c r="H28" s="14"/>
      <c r="I28" s="14"/>
      <c r="J28" s="14"/>
      <c r="K28" s="14"/>
      <c r="L28" s="14"/>
      <c r="M28" s="14"/>
      <c r="N28" s="14"/>
      <c r="O28" s="14"/>
      <c r="P28" s="14"/>
      <c r="Q28" s="14"/>
      <c r="R28" s="14"/>
      <c r="S28" s="14"/>
      <c r="T28" s="14"/>
      <c r="U28" s="14"/>
      <c r="V28" s="18">
        <f t="shared" si="10"/>
        <v>1</v>
      </c>
      <c r="W28" s="17"/>
      <c r="X28" s="14"/>
      <c r="Y28" s="14"/>
      <c r="Z28" s="14"/>
      <c r="AA28" s="14"/>
      <c r="AB28" s="14"/>
      <c r="AC28" s="14" t="s">
        <v>94</v>
      </c>
      <c r="AD28" s="14"/>
      <c r="AE28" s="14"/>
      <c r="AF28" s="14"/>
      <c r="AG28" s="14"/>
      <c r="AH28" s="14"/>
      <c r="AI28" s="14"/>
      <c r="AJ28" s="14"/>
      <c r="AK28" s="14"/>
      <c r="AL28" s="14"/>
      <c r="AM28" s="14"/>
      <c r="AN28" s="18">
        <f t="shared" si="12"/>
        <v>1</v>
      </c>
      <c r="AO28" s="17"/>
      <c r="AP28" s="14"/>
      <c r="AQ28" s="14"/>
      <c r="AR28" s="14"/>
      <c r="AS28" s="14"/>
      <c r="AT28" s="14"/>
      <c r="AU28" s="14"/>
      <c r="AV28" s="14" t="s">
        <v>94</v>
      </c>
      <c r="AW28" s="14"/>
      <c r="AX28" s="14"/>
      <c r="AY28" s="14"/>
      <c r="AZ28" s="14" t="s">
        <v>94</v>
      </c>
      <c r="BA28" s="14"/>
      <c r="BB28" s="14"/>
      <c r="BC28" s="18">
        <f t="shared" si="13"/>
        <v>2</v>
      </c>
      <c r="BD28" s="21">
        <f t="shared" si="14"/>
        <v>3</v>
      </c>
      <c r="BE28" s="21">
        <f t="shared" si="11"/>
        <v>4</v>
      </c>
    </row>
    <row r="29" spans="2:57" ht="18" customHeight="1" x14ac:dyDescent="0.2">
      <c r="B29" s="22" t="s">
        <v>19</v>
      </c>
      <c r="C29" s="23" t="s">
        <v>47</v>
      </c>
      <c r="D29" s="17"/>
      <c r="E29" s="14"/>
      <c r="F29" s="14"/>
      <c r="G29" s="14"/>
      <c r="H29" s="14"/>
      <c r="I29" s="14"/>
      <c r="J29" s="14"/>
      <c r="K29" s="14"/>
      <c r="L29" s="14"/>
      <c r="M29" s="14"/>
      <c r="N29" s="14"/>
      <c r="O29" s="14"/>
      <c r="P29" s="14"/>
      <c r="Q29" s="14"/>
      <c r="R29" s="14"/>
      <c r="S29" s="14" t="s">
        <v>94</v>
      </c>
      <c r="T29" s="14"/>
      <c r="U29" s="14"/>
      <c r="V29" s="18">
        <f t="shared" si="10"/>
        <v>1</v>
      </c>
      <c r="W29" s="17"/>
      <c r="X29" s="14"/>
      <c r="Y29" s="14"/>
      <c r="Z29" s="14"/>
      <c r="AA29" s="14"/>
      <c r="AB29" s="14"/>
      <c r="AC29" s="14"/>
      <c r="AD29" s="14"/>
      <c r="AE29" s="14"/>
      <c r="AF29" s="14"/>
      <c r="AG29" s="14"/>
      <c r="AH29" s="14" t="s">
        <v>94</v>
      </c>
      <c r="AI29" s="14"/>
      <c r="AJ29" s="14"/>
      <c r="AK29" s="14"/>
      <c r="AL29" s="14"/>
      <c r="AM29" s="14"/>
      <c r="AN29" s="18">
        <f t="shared" si="12"/>
        <v>1</v>
      </c>
      <c r="AO29" s="17"/>
      <c r="AP29" s="14"/>
      <c r="AQ29" s="14"/>
      <c r="AR29" s="14"/>
      <c r="AS29" s="14" t="s">
        <v>94</v>
      </c>
      <c r="AT29" s="14"/>
      <c r="AU29" s="14"/>
      <c r="AV29" s="14"/>
      <c r="AW29" s="14" t="s">
        <v>94</v>
      </c>
      <c r="AX29" s="14"/>
      <c r="AY29" s="14" t="s">
        <v>94</v>
      </c>
      <c r="AZ29" s="14"/>
      <c r="BA29" s="14"/>
      <c r="BB29" s="14"/>
      <c r="BC29" s="18">
        <f t="shared" si="13"/>
        <v>3</v>
      </c>
      <c r="BD29" s="21">
        <f t="shared" si="14"/>
        <v>4</v>
      </c>
      <c r="BE29" s="21">
        <f t="shared" si="11"/>
        <v>5</v>
      </c>
    </row>
    <row r="30" spans="2:57" ht="18" customHeight="1" x14ac:dyDescent="0.2">
      <c r="B30" s="24" t="s">
        <v>21</v>
      </c>
      <c r="C30" s="25" t="s">
        <v>46</v>
      </c>
      <c r="D30" s="19"/>
      <c r="E30" s="15"/>
      <c r="F30" s="15" t="s">
        <v>94</v>
      </c>
      <c r="G30" s="15"/>
      <c r="H30" s="15"/>
      <c r="I30" s="15"/>
      <c r="J30" s="15"/>
      <c r="K30" s="15"/>
      <c r="L30" s="15"/>
      <c r="M30" s="15"/>
      <c r="N30" s="15"/>
      <c r="O30" s="15"/>
      <c r="P30" s="15"/>
      <c r="Q30" s="15"/>
      <c r="R30" s="15"/>
      <c r="S30" s="15"/>
      <c r="T30" s="15"/>
      <c r="U30" s="15"/>
      <c r="V30" s="18">
        <f t="shared" si="10"/>
        <v>1</v>
      </c>
      <c r="W30" s="19"/>
      <c r="X30" s="15"/>
      <c r="Y30" s="15"/>
      <c r="Z30" s="15"/>
      <c r="AA30" s="15"/>
      <c r="AB30" s="15" t="s">
        <v>94</v>
      </c>
      <c r="AC30" s="15"/>
      <c r="AD30" s="15"/>
      <c r="AE30" s="15"/>
      <c r="AF30" s="15"/>
      <c r="AG30" s="15"/>
      <c r="AH30" s="15"/>
      <c r="AI30" s="15"/>
      <c r="AJ30" s="15"/>
      <c r="AK30" s="15"/>
      <c r="AL30" s="15"/>
      <c r="AM30" s="15"/>
      <c r="AN30" s="18">
        <f t="shared" si="12"/>
        <v>1</v>
      </c>
      <c r="AO30" s="19"/>
      <c r="AP30" s="15"/>
      <c r="AQ30" s="15"/>
      <c r="AR30" s="15"/>
      <c r="AS30" s="15"/>
      <c r="AT30" s="15"/>
      <c r="AU30" s="15"/>
      <c r="AV30" s="15"/>
      <c r="AW30" s="15"/>
      <c r="AX30" s="15"/>
      <c r="AY30" s="15"/>
      <c r="AZ30" s="15"/>
      <c r="BA30" s="15"/>
      <c r="BB30" s="15"/>
      <c r="BC30" s="18">
        <f t="shared" si="13"/>
        <v>0</v>
      </c>
      <c r="BD30" s="21">
        <f t="shared" si="14"/>
        <v>1</v>
      </c>
      <c r="BE30" s="21">
        <f t="shared" si="11"/>
        <v>2</v>
      </c>
    </row>
    <row r="31" spans="2:57" ht="18" customHeight="1" x14ac:dyDescent="0.2">
      <c r="B31" s="24" t="s">
        <v>13</v>
      </c>
      <c r="C31" s="25" t="s">
        <v>46</v>
      </c>
      <c r="D31" s="19"/>
      <c r="E31" s="15"/>
      <c r="F31" s="15"/>
      <c r="G31" s="15"/>
      <c r="H31" s="15"/>
      <c r="I31" s="15"/>
      <c r="J31" s="15" t="s">
        <v>94</v>
      </c>
      <c r="K31" s="15"/>
      <c r="L31" s="15"/>
      <c r="M31" s="15"/>
      <c r="N31" s="15"/>
      <c r="O31" s="15"/>
      <c r="P31" s="15"/>
      <c r="Q31" s="15" t="s">
        <v>94</v>
      </c>
      <c r="R31" s="15"/>
      <c r="S31" s="15"/>
      <c r="T31" s="15"/>
      <c r="U31" s="15"/>
      <c r="V31" s="18">
        <f t="shared" si="10"/>
        <v>2</v>
      </c>
      <c r="W31" s="19"/>
      <c r="X31" s="15"/>
      <c r="Y31" s="15"/>
      <c r="Z31" s="15"/>
      <c r="AA31" s="15"/>
      <c r="AB31" s="15"/>
      <c r="AC31" s="15"/>
      <c r="AD31" s="15"/>
      <c r="AE31" s="15"/>
      <c r="AF31" s="15"/>
      <c r="AG31" s="15"/>
      <c r="AH31" s="15"/>
      <c r="AI31" s="15"/>
      <c r="AJ31" s="15" t="s">
        <v>94</v>
      </c>
      <c r="AK31" s="15"/>
      <c r="AL31" s="15"/>
      <c r="AM31" s="15"/>
      <c r="AN31" s="18">
        <f t="shared" si="12"/>
        <v>1</v>
      </c>
      <c r="AO31" s="19"/>
      <c r="AP31" s="15"/>
      <c r="AQ31" s="15"/>
      <c r="AR31" s="15"/>
      <c r="AS31" s="15"/>
      <c r="AT31" s="15"/>
      <c r="AU31" s="15"/>
      <c r="AV31" s="15"/>
      <c r="AW31" s="15"/>
      <c r="AX31" s="15"/>
      <c r="AY31" s="15"/>
      <c r="AZ31" s="15"/>
      <c r="BA31" s="15"/>
      <c r="BB31" s="15"/>
      <c r="BC31" s="18">
        <f t="shared" si="13"/>
        <v>0</v>
      </c>
      <c r="BD31" s="21">
        <f t="shared" si="14"/>
        <v>1</v>
      </c>
      <c r="BE31" s="21">
        <f t="shared" si="11"/>
        <v>3</v>
      </c>
    </row>
    <row r="32" spans="2:57" ht="18" customHeight="1" x14ac:dyDescent="0.2">
      <c r="B32" s="24" t="s">
        <v>14</v>
      </c>
      <c r="C32" s="25" t="s">
        <v>46</v>
      </c>
      <c r="D32" s="19" t="s">
        <v>94</v>
      </c>
      <c r="E32" s="15"/>
      <c r="F32" s="15"/>
      <c r="G32" s="15"/>
      <c r="H32" s="15" t="s">
        <v>94</v>
      </c>
      <c r="I32" s="15"/>
      <c r="J32" s="15"/>
      <c r="K32" s="15"/>
      <c r="L32" s="15"/>
      <c r="M32" s="15"/>
      <c r="N32" s="15"/>
      <c r="O32" s="15"/>
      <c r="P32" s="15"/>
      <c r="Q32" s="15"/>
      <c r="R32" s="15"/>
      <c r="S32" s="15"/>
      <c r="T32" s="15"/>
      <c r="U32" s="15"/>
      <c r="V32" s="18">
        <f t="shared" si="10"/>
        <v>2</v>
      </c>
      <c r="W32" s="19" t="s">
        <v>94</v>
      </c>
      <c r="X32" s="15"/>
      <c r="Y32" s="15"/>
      <c r="Z32" s="15"/>
      <c r="AA32" s="15"/>
      <c r="AB32" s="15"/>
      <c r="AC32" s="15"/>
      <c r="AD32" s="15"/>
      <c r="AE32" s="15" t="s">
        <v>94</v>
      </c>
      <c r="AF32" s="15"/>
      <c r="AG32" s="15"/>
      <c r="AH32" s="15"/>
      <c r="AI32" s="15"/>
      <c r="AJ32" s="15"/>
      <c r="AK32" s="15"/>
      <c r="AL32" s="15"/>
      <c r="AM32" s="15"/>
      <c r="AN32" s="18">
        <f t="shared" si="12"/>
        <v>2</v>
      </c>
      <c r="AO32" s="19"/>
      <c r="AP32" s="15"/>
      <c r="AQ32" s="15"/>
      <c r="AR32" s="15"/>
      <c r="AS32" s="15"/>
      <c r="AT32" s="15"/>
      <c r="AU32" s="15"/>
      <c r="AV32" s="15"/>
      <c r="AW32" s="15"/>
      <c r="AX32" s="15"/>
      <c r="AY32" s="15"/>
      <c r="AZ32" s="15"/>
      <c r="BA32" s="15"/>
      <c r="BB32" s="15"/>
      <c r="BC32" s="18">
        <f t="shared" si="13"/>
        <v>0</v>
      </c>
      <c r="BD32" s="21">
        <f t="shared" si="14"/>
        <v>2</v>
      </c>
      <c r="BE32" s="21">
        <f t="shared" si="11"/>
        <v>4</v>
      </c>
    </row>
    <row r="33" spans="2:57" ht="18" customHeight="1" x14ac:dyDescent="0.2">
      <c r="B33" s="24" t="s">
        <v>8</v>
      </c>
      <c r="C33" s="25" t="s">
        <v>46</v>
      </c>
      <c r="D33" s="19"/>
      <c r="E33" s="15"/>
      <c r="F33" s="15"/>
      <c r="G33" s="15"/>
      <c r="H33" s="15"/>
      <c r="I33" s="15"/>
      <c r="J33" s="15"/>
      <c r="K33" s="15"/>
      <c r="L33" s="15"/>
      <c r="M33" s="15"/>
      <c r="N33" s="15" t="s">
        <v>94</v>
      </c>
      <c r="O33" s="15"/>
      <c r="P33" s="15"/>
      <c r="Q33" s="15"/>
      <c r="R33" s="15"/>
      <c r="S33" s="15"/>
      <c r="T33" s="15"/>
      <c r="U33" s="15"/>
      <c r="V33" s="18">
        <f t="shared" si="10"/>
        <v>1</v>
      </c>
      <c r="W33" s="19"/>
      <c r="X33" s="15"/>
      <c r="Y33" s="15" t="s">
        <v>94</v>
      </c>
      <c r="Z33" s="15"/>
      <c r="AA33" s="15"/>
      <c r="AB33" s="15"/>
      <c r="AC33" s="15"/>
      <c r="AD33" s="15" t="s">
        <v>94</v>
      </c>
      <c r="AE33" s="15"/>
      <c r="AF33" s="15"/>
      <c r="AG33" s="15"/>
      <c r="AH33" s="15"/>
      <c r="AI33" s="15"/>
      <c r="AJ33" s="15"/>
      <c r="AK33" s="15"/>
      <c r="AL33" s="15"/>
      <c r="AM33" s="15"/>
      <c r="AN33" s="18">
        <f t="shared" si="12"/>
        <v>2</v>
      </c>
      <c r="AO33" s="19" t="s">
        <v>94</v>
      </c>
      <c r="AP33" s="15"/>
      <c r="AQ33" s="15"/>
      <c r="AR33" s="15"/>
      <c r="AS33" s="15"/>
      <c r="AT33" s="15"/>
      <c r="AU33" s="15"/>
      <c r="AV33" s="15"/>
      <c r="AW33" s="15"/>
      <c r="AX33" s="15"/>
      <c r="AY33" s="15"/>
      <c r="AZ33" s="15"/>
      <c r="BA33" s="15"/>
      <c r="BB33" s="15"/>
      <c r="BC33" s="18">
        <f t="shared" si="13"/>
        <v>1</v>
      </c>
      <c r="BD33" s="21">
        <f t="shared" si="14"/>
        <v>3</v>
      </c>
      <c r="BE33" s="21">
        <f t="shared" si="11"/>
        <v>4</v>
      </c>
    </row>
    <row r="34" spans="2:57" ht="18" customHeight="1" x14ac:dyDescent="0.2">
      <c r="B34" s="24" t="s">
        <v>7</v>
      </c>
      <c r="C34" s="25" t="s">
        <v>46</v>
      </c>
      <c r="D34" s="19"/>
      <c r="E34" s="15"/>
      <c r="F34" s="15"/>
      <c r="G34" s="15"/>
      <c r="H34" s="15"/>
      <c r="I34" s="15"/>
      <c r="J34" s="15"/>
      <c r="K34" s="15" t="s">
        <v>94</v>
      </c>
      <c r="L34" s="15"/>
      <c r="M34" s="15"/>
      <c r="N34" s="15"/>
      <c r="O34" s="15"/>
      <c r="P34" s="15"/>
      <c r="Q34" s="15"/>
      <c r="R34" s="15"/>
      <c r="S34" s="15"/>
      <c r="T34" s="15"/>
      <c r="U34" s="15"/>
      <c r="V34" s="18">
        <f t="shared" si="10"/>
        <v>1</v>
      </c>
      <c r="W34" s="19"/>
      <c r="X34" s="15" t="s">
        <v>94</v>
      </c>
      <c r="Y34" s="15"/>
      <c r="Z34" s="15"/>
      <c r="AA34" s="15"/>
      <c r="AB34" s="15"/>
      <c r="AC34" s="15"/>
      <c r="AD34" s="15"/>
      <c r="AE34" s="15"/>
      <c r="AF34" s="15"/>
      <c r="AG34" s="15"/>
      <c r="AH34" s="15"/>
      <c r="AI34" s="15"/>
      <c r="AJ34" s="15"/>
      <c r="AK34" s="15" t="s">
        <v>94</v>
      </c>
      <c r="AL34" s="15"/>
      <c r="AM34" s="15"/>
      <c r="AN34" s="18">
        <f t="shared" si="12"/>
        <v>2</v>
      </c>
      <c r="AO34" s="19"/>
      <c r="AP34" s="15"/>
      <c r="AQ34" s="15"/>
      <c r="AR34" s="15"/>
      <c r="AS34" s="15"/>
      <c r="AT34" s="15"/>
      <c r="AU34" s="15"/>
      <c r="AV34" s="15"/>
      <c r="AW34" s="15"/>
      <c r="AX34" s="15"/>
      <c r="AY34" s="15"/>
      <c r="AZ34" s="15"/>
      <c r="BA34" s="15"/>
      <c r="BB34" s="15"/>
      <c r="BC34" s="18">
        <f t="shared" si="13"/>
        <v>0</v>
      </c>
      <c r="BD34" s="21">
        <f t="shared" si="14"/>
        <v>2</v>
      </c>
      <c r="BE34" s="21">
        <f t="shared" si="11"/>
        <v>3</v>
      </c>
    </row>
    <row r="35" spans="2:57" ht="18" customHeight="1" x14ac:dyDescent="0.2">
      <c r="B35" s="24" t="s">
        <v>12</v>
      </c>
      <c r="C35" s="25" t="s">
        <v>46</v>
      </c>
      <c r="D35" s="19"/>
      <c r="E35" s="15" t="s">
        <v>94</v>
      </c>
      <c r="F35" s="15"/>
      <c r="G35" s="15"/>
      <c r="H35" s="15"/>
      <c r="I35" s="15"/>
      <c r="J35" s="15"/>
      <c r="K35" s="15"/>
      <c r="L35" s="15"/>
      <c r="M35" s="15"/>
      <c r="N35" s="15"/>
      <c r="O35" s="15"/>
      <c r="P35" s="15"/>
      <c r="Q35" s="15"/>
      <c r="R35" s="15"/>
      <c r="S35" s="15"/>
      <c r="T35" s="15" t="s">
        <v>94</v>
      </c>
      <c r="U35" s="15"/>
      <c r="V35" s="18">
        <f t="shared" si="10"/>
        <v>2</v>
      </c>
      <c r="W35" s="19"/>
      <c r="X35" s="15"/>
      <c r="Y35" s="15"/>
      <c r="Z35" s="15"/>
      <c r="AA35" s="15"/>
      <c r="AB35" s="15"/>
      <c r="AC35" s="15"/>
      <c r="AD35" s="15"/>
      <c r="AE35" s="15"/>
      <c r="AF35" s="15"/>
      <c r="AG35" s="15" t="s">
        <v>94</v>
      </c>
      <c r="AH35" s="15"/>
      <c r="AI35" s="15"/>
      <c r="AJ35" s="15"/>
      <c r="AK35" s="15"/>
      <c r="AL35" s="15"/>
      <c r="AM35" s="15"/>
      <c r="AN35" s="18">
        <f t="shared" si="12"/>
        <v>1</v>
      </c>
      <c r="AO35" s="19"/>
      <c r="AP35" s="15"/>
      <c r="AQ35" s="15"/>
      <c r="AR35" s="15"/>
      <c r="AS35" s="15"/>
      <c r="AT35" s="15"/>
      <c r="AU35" s="15"/>
      <c r="AV35" s="15"/>
      <c r="AW35" s="15"/>
      <c r="AX35" s="15"/>
      <c r="AY35" s="15"/>
      <c r="AZ35" s="15"/>
      <c r="BA35" s="15"/>
      <c r="BB35" s="15"/>
      <c r="BC35" s="18">
        <f t="shared" si="13"/>
        <v>0</v>
      </c>
      <c r="BD35" s="21">
        <f t="shared" si="14"/>
        <v>1</v>
      </c>
      <c r="BE35" s="21">
        <f t="shared" si="11"/>
        <v>3</v>
      </c>
    </row>
    <row r="36" spans="2:57" ht="18" customHeight="1" x14ac:dyDescent="0.2">
      <c r="B36" s="24" t="s">
        <v>11</v>
      </c>
      <c r="C36" s="25" t="s">
        <v>46</v>
      </c>
      <c r="D36" s="19"/>
      <c r="E36" s="15"/>
      <c r="F36" s="15"/>
      <c r="G36" s="15"/>
      <c r="H36" s="15"/>
      <c r="I36" s="15"/>
      <c r="J36" s="15"/>
      <c r="K36" s="15"/>
      <c r="L36" s="15" t="s">
        <v>94</v>
      </c>
      <c r="M36" s="15" t="s">
        <v>94</v>
      </c>
      <c r="N36" s="15"/>
      <c r="O36" s="15"/>
      <c r="P36" s="15"/>
      <c r="Q36" s="15"/>
      <c r="R36" s="15"/>
      <c r="S36" s="15"/>
      <c r="T36" s="15"/>
      <c r="U36" s="15"/>
      <c r="V36" s="18">
        <f t="shared" si="10"/>
        <v>2</v>
      </c>
      <c r="W36" s="19"/>
      <c r="X36" s="15"/>
      <c r="Y36" s="15"/>
      <c r="Z36" s="15"/>
      <c r="AA36" s="15"/>
      <c r="AB36" s="15"/>
      <c r="AC36" s="15"/>
      <c r="AD36" s="15"/>
      <c r="AE36" s="15"/>
      <c r="AF36" s="15"/>
      <c r="AG36" s="15"/>
      <c r="AH36" s="15"/>
      <c r="AI36" s="15"/>
      <c r="AJ36" s="15"/>
      <c r="AK36" s="15"/>
      <c r="AL36" s="15" t="s">
        <v>94</v>
      </c>
      <c r="AM36" s="15"/>
      <c r="AN36" s="18">
        <f t="shared" si="12"/>
        <v>1</v>
      </c>
      <c r="AO36" s="19"/>
      <c r="AP36" s="15"/>
      <c r="AQ36" s="15"/>
      <c r="AR36" s="15"/>
      <c r="AS36" s="15"/>
      <c r="AT36" s="15"/>
      <c r="AU36" s="15"/>
      <c r="AV36" s="15"/>
      <c r="AW36" s="15"/>
      <c r="AX36" s="15"/>
      <c r="AY36" s="15"/>
      <c r="AZ36" s="15"/>
      <c r="BA36" s="15"/>
      <c r="BB36" s="15"/>
      <c r="BC36" s="18">
        <f t="shared" si="13"/>
        <v>0</v>
      </c>
      <c r="BD36" s="21">
        <f t="shared" si="14"/>
        <v>1</v>
      </c>
      <c r="BE36" s="21">
        <f t="shared" si="11"/>
        <v>3</v>
      </c>
    </row>
    <row r="37" spans="2:57" ht="18" customHeight="1" x14ac:dyDescent="0.2">
      <c r="B37" s="24" t="s">
        <v>22</v>
      </c>
      <c r="C37" s="25" t="s">
        <v>46</v>
      </c>
      <c r="D37" s="19"/>
      <c r="E37" s="15"/>
      <c r="F37" s="15"/>
      <c r="G37" s="15"/>
      <c r="H37" s="15"/>
      <c r="I37" s="15"/>
      <c r="J37" s="15"/>
      <c r="K37" s="15"/>
      <c r="L37" s="15"/>
      <c r="M37" s="15"/>
      <c r="N37" s="15"/>
      <c r="O37" s="15" t="s">
        <v>94</v>
      </c>
      <c r="P37" s="15"/>
      <c r="Q37" s="15"/>
      <c r="R37" s="15"/>
      <c r="S37" s="15"/>
      <c r="T37" s="15"/>
      <c r="U37" s="15"/>
      <c r="V37" s="18">
        <f t="shared" si="10"/>
        <v>1</v>
      </c>
      <c r="W37" s="19"/>
      <c r="X37" s="15"/>
      <c r="Y37" s="15"/>
      <c r="Z37" s="15"/>
      <c r="AA37" s="15"/>
      <c r="AB37" s="15"/>
      <c r="AC37" s="15"/>
      <c r="AD37" s="15"/>
      <c r="AE37" s="15"/>
      <c r="AF37" s="15"/>
      <c r="AG37" s="15"/>
      <c r="AH37" s="15"/>
      <c r="AI37" s="15"/>
      <c r="AJ37" s="15"/>
      <c r="AK37" s="15"/>
      <c r="AL37" s="15"/>
      <c r="AM37" s="15"/>
      <c r="AN37" s="18">
        <f t="shared" si="12"/>
        <v>0</v>
      </c>
      <c r="AO37" s="19"/>
      <c r="AP37" s="15"/>
      <c r="AQ37" s="15"/>
      <c r="AR37" s="15"/>
      <c r="AS37" s="15"/>
      <c r="AT37" s="15"/>
      <c r="AU37" s="15"/>
      <c r="AV37" s="15"/>
      <c r="AW37" s="15"/>
      <c r="AX37" s="15"/>
      <c r="AY37" s="15"/>
      <c r="AZ37" s="15"/>
      <c r="BA37" s="15"/>
      <c r="BB37" s="15"/>
      <c r="BC37" s="18">
        <f t="shared" si="13"/>
        <v>0</v>
      </c>
      <c r="BD37" s="21">
        <f t="shared" si="14"/>
        <v>0</v>
      </c>
      <c r="BE37" s="21">
        <f t="shared" si="11"/>
        <v>1</v>
      </c>
    </row>
    <row r="38" spans="2:57" ht="18" customHeight="1" x14ac:dyDescent="0.2">
      <c r="B38" s="24" t="s">
        <v>10</v>
      </c>
      <c r="C38" s="25" t="s">
        <v>46</v>
      </c>
      <c r="D38" s="19"/>
      <c r="E38" s="15"/>
      <c r="F38" s="15"/>
      <c r="G38" s="15"/>
      <c r="H38" s="15"/>
      <c r="I38" s="15"/>
      <c r="J38" s="15"/>
      <c r="K38" s="15"/>
      <c r="L38" s="15"/>
      <c r="M38" s="15"/>
      <c r="N38" s="15"/>
      <c r="O38" s="15"/>
      <c r="P38" s="15"/>
      <c r="Q38" s="15"/>
      <c r="R38" s="15" t="s">
        <v>94</v>
      </c>
      <c r="S38" s="15"/>
      <c r="T38" s="15"/>
      <c r="U38" s="15"/>
      <c r="V38" s="18">
        <f t="shared" si="10"/>
        <v>1</v>
      </c>
      <c r="W38" s="19"/>
      <c r="X38" s="15"/>
      <c r="Y38" s="15"/>
      <c r="Z38" s="15" t="s">
        <v>94</v>
      </c>
      <c r="AA38" s="15"/>
      <c r="AB38" s="15"/>
      <c r="AC38" s="15"/>
      <c r="AD38" s="15"/>
      <c r="AE38" s="15"/>
      <c r="AF38" s="15"/>
      <c r="AG38" s="15"/>
      <c r="AH38" s="15"/>
      <c r="AI38" s="15"/>
      <c r="AJ38" s="15"/>
      <c r="AK38" s="15"/>
      <c r="AL38" s="15"/>
      <c r="AM38" s="15"/>
      <c r="AN38" s="18">
        <f t="shared" si="12"/>
        <v>1</v>
      </c>
      <c r="AO38" s="19"/>
      <c r="AP38" s="15" t="s">
        <v>94</v>
      </c>
      <c r="AQ38" s="15" t="s">
        <v>94</v>
      </c>
      <c r="AR38" s="15"/>
      <c r="AS38" s="15"/>
      <c r="AT38" s="15"/>
      <c r="AU38" s="15"/>
      <c r="AV38" s="15"/>
      <c r="AW38" s="15"/>
      <c r="AX38" s="15"/>
      <c r="AY38" s="15"/>
      <c r="AZ38" s="15"/>
      <c r="BA38" s="15"/>
      <c r="BB38" s="15"/>
      <c r="BC38" s="18">
        <f t="shared" si="13"/>
        <v>2</v>
      </c>
      <c r="BD38" s="21">
        <f t="shared" si="14"/>
        <v>3</v>
      </c>
      <c r="BE38" s="21">
        <f t="shared" si="11"/>
        <v>4</v>
      </c>
    </row>
    <row r="39" spans="2:57" ht="18" customHeight="1" x14ac:dyDescent="0.2">
      <c r="B39" s="24" t="s">
        <v>18</v>
      </c>
      <c r="C39" s="25" t="s">
        <v>46</v>
      </c>
      <c r="D39" s="19"/>
      <c r="E39" s="15"/>
      <c r="F39" s="15"/>
      <c r="G39" s="15"/>
      <c r="H39" s="15"/>
      <c r="I39" s="15"/>
      <c r="J39" s="15"/>
      <c r="K39" s="15"/>
      <c r="L39" s="15"/>
      <c r="M39" s="15"/>
      <c r="N39" s="15"/>
      <c r="O39" s="15"/>
      <c r="P39" s="15" t="s">
        <v>94</v>
      </c>
      <c r="Q39" s="15"/>
      <c r="R39" s="15"/>
      <c r="S39" s="15"/>
      <c r="T39" s="15"/>
      <c r="U39" s="15"/>
      <c r="V39" s="18">
        <f t="shared" si="10"/>
        <v>1</v>
      </c>
      <c r="W39" s="19"/>
      <c r="X39" s="15"/>
      <c r="Y39" s="15"/>
      <c r="Z39" s="15"/>
      <c r="AA39" s="15"/>
      <c r="AB39" s="15"/>
      <c r="AC39" s="15"/>
      <c r="AD39" s="15"/>
      <c r="AE39" s="15"/>
      <c r="AF39" s="15"/>
      <c r="AG39" s="15"/>
      <c r="AH39" s="15"/>
      <c r="AI39" s="15"/>
      <c r="AJ39" s="15"/>
      <c r="AK39" s="15"/>
      <c r="AL39" s="15"/>
      <c r="AM39" s="15" t="s">
        <v>94</v>
      </c>
      <c r="AN39" s="18">
        <f t="shared" si="12"/>
        <v>1</v>
      </c>
      <c r="AO39" s="19"/>
      <c r="AP39" s="15"/>
      <c r="AQ39" s="15"/>
      <c r="AR39" s="15" t="s">
        <v>94</v>
      </c>
      <c r="AS39" s="15"/>
      <c r="AT39" s="15"/>
      <c r="AU39" s="15"/>
      <c r="AV39" s="15"/>
      <c r="AW39" s="15"/>
      <c r="AX39" s="15"/>
      <c r="AY39" s="15"/>
      <c r="AZ39" s="15"/>
      <c r="BA39" s="15"/>
      <c r="BB39" s="15"/>
      <c r="BC39" s="18">
        <f t="shared" si="13"/>
        <v>1</v>
      </c>
      <c r="BD39" s="21">
        <f t="shared" si="14"/>
        <v>2</v>
      </c>
      <c r="BE39" s="21">
        <f t="shared" si="11"/>
        <v>3</v>
      </c>
    </row>
    <row r="40" spans="2:57" ht="18" customHeight="1" x14ac:dyDescent="0.2">
      <c r="B40" s="26" t="s">
        <v>44</v>
      </c>
      <c r="C40" s="27" t="s">
        <v>95</v>
      </c>
      <c r="D40" s="30"/>
      <c r="E40" s="31"/>
      <c r="F40" s="31"/>
      <c r="G40" s="31"/>
      <c r="H40" s="31"/>
      <c r="I40" s="31"/>
      <c r="J40" s="31"/>
      <c r="K40" s="31"/>
      <c r="L40" s="31"/>
      <c r="M40" s="31"/>
      <c r="N40" s="31"/>
      <c r="O40" s="31"/>
      <c r="P40" s="31"/>
      <c r="Q40" s="31"/>
      <c r="R40" s="31"/>
      <c r="S40" s="31"/>
      <c r="T40" s="31"/>
      <c r="U40" s="31" t="s">
        <v>94</v>
      </c>
      <c r="V40" s="32">
        <f t="shared" si="10"/>
        <v>1</v>
      </c>
      <c r="W40" s="30"/>
      <c r="X40" s="31"/>
      <c r="Y40" s="31"/>
      <c r="Z40" s="31"/>
      <c r="AA40" s="31" t="s">
        <v>94</v>
      </c>
      <c r="AB40" s="31"/>
      <c r="AC40" s="31"/>
      <c r="AD40" s="31"/>
      <c r="AE40" s="31"/>
      <c r="AF40" s="31"/>
      <c r="AG40" s="31"/>
      <c r="AH40" s="31"/>
      <c r="AI40" s="31"/>
      <c r="AJ40" s="31"/>
      <c r="AK40" s="31"/>
      <c r="AL40" s="31"/>
      <c r="AM40" s="31"/>
      <c r="AN40" s="32">
        <f>COUNTA(W40:AM40)</f>
        <v>1</v>
      </c>
      <c r="AO40" s="30"/>
      <c r="AP40" s="31"/>
      <c r="AQ40" s="31"/>
      <c r="AR40" s="31"/>
      <c r="AS40" s="31"/>
      <c r="AT40" s="31"/>
      <c r="AU40" s="31"/>
      <c r="AV40" s="31"/>
      <c r="AW40" s="31"/>
      <c r="AX40" s="31"/>
      <c r="AY40" s="31"/>
      <c r="AZ40" s="31"/>
      <c r="BA40" s="31"/>
      <c r="BB40" s="31"/>
      <c r="BC40" s="32">
        <f t="shared" si="13"/>
        <v>0</v>
      </c>
      <c r="BD40" s="33">
        <f t="shared" si="14"/>
        <v>1</v>
      </c>
      <c r="BE40" s="33">
        <f t="shared" si="11"/>
        <v>2</v>
      </c>
    </row>
    <row r="41" spans="2:57" ht="18" customHeight="1" x14ac:dyDescent="0.2">
      <c r="D41" s="42">
        <f t="shared" ref="D41:U41" si="15">COUNTA(D26:D40)</f>
        <v>1</v>
      </c>
      <c r="E41" s="43">
        <f t="shared" si="15"/>
        <v>1</v>
      </c>
      <c r="F41" s="43">
        <f t="shared" si="15"/>
        <v>1</v>
      </c>
      <c r="G41" s="43">
        <f t="shared" si="15"/>
        <v>1</v>
      </c>
      <c r="H41" s="43">
        <f t="shared" si="15"/>
        <v>1</v>
      </c>
      <c r="I41" s="43">
        <f t="shared" si="15"/>
        <v>1</v>
      </c>
      <c r="J41" s="43">
        <f t="shared" si="15"/>
        <v>1</v>
      </c>
      <c r="K41" s="43">
        <f t="shared" si="15"/>
        <v>1</v>
      </c>
      <c r="L41" s="43">
        <f t="shared" si="15"/>
        <v>1</v>
      </c>
      <c r="M41" s="43">
        <f t="shared" si="15"/>
        <v>1</v>
      </c>
      <c r="N41" s="43">
        <f t="shared" si="15"/>
        <v>1</v>
      </c>
      <c r="O41" s="43">
        <f t="shared" si="15"/>
        <v>1</v>
      </c>
      <c r="P41" s="43">
        <f t="shared" si="15"/>
        <v>1</v>
      </c>
      <c r="Q41" s="43">
        <f t="shared" si="15"/>
        <v>1</v>
      </c>
      <c r="R41" s="43">
        <f t="shared" si="15"/>
        <v>1</v>
      </c>
      <c r="S41" s="43">
        <f t="shared" si="15"/>
        <v>1</v>
      </c>
      <c r="T41" s="43">
        <f t="shared" si="15"/>
        <v>1</v>
      </c>
      <c r="U41" s="43">
        <f t="shared" si="15"/>
        <v>1</v>
      </c>
      <c r="V41" s="44">
        <f t="shared" ref="V41" si="16">SUM(V26:V40)</f>
        <v>18</v>
      </c>
      <c r="W41" s="45">
        <f t="shared" ref="W41:BB41" si="17">COUNTA(W26:W40)</f>
        <v>1</v>
      </c>
      <c r="X41" s="43">
        <f t="shared" si="17"/>
        <v>1</v>
      </c>
      <c r="Y41" s="43">
        <f t="shared" si="17"/>
        <v>1</v>
      </c>
      <c r="Z41" s="43">
        <f t="shared" si="17"/>
        <v>1</v>
      </c>
      <c r="AA41" s="43">
        <f t="shared" si="17"/>
        <v>1</v>
      </c>
      <c r="AB41" s="43">
        <f t="shared" si="17"/>
        <v>1</v>
      </c>
      <c r="AC41" s="43">
        <f t="shared" si="17"/>
        <v>1</v>
      </c>
      <c r="AD41" s="43">
        <f t="shared" si="17"/>
        <v>1</v>
      </c>
      <c r="AE41" s="43">
        <f t="shared" si="17"/>
        <v>1</v>
      </c>
      <c r="AF41" s="43">
        <f t="shared" si="17"/>
        <v>1</v>
      </c>
      <c r="AG41" s="43">
        <f t="shared" si="17"/>
        <v>1</v>
      </c>
      <c r="AH41" s="43">
        <f t="shared" si="17"/>
        <v>1</v>
      </c>
      <c r="AI41" s="43">
        <f t="shared" si="17"/>
        <v>1</v>
      </c>
      <c r="AJ41" s="43">
        <f t="shared" si="17"/>
        <v>1</v>
      </c>
      <c r="AK41" s="43">
        <f t="shared" si="17"/>
        <v>1</v>
      </c>
      <c r="AL41" s="43">
        <f t="shared" si="17"/>
        <v>1</v>
      </c>
      <c r="AM41" s="43">
        <f t="shared" si="17"/>
        <v>1</v>
      </c>
      <c r="AN41" s="44">
        <f>SUM(AN26:AN40)</f>
        <v>17</v>
      </c>
      <c r="AO41" s="45">
        <f t="shared" si="17"/>
        <v>1</v>
      </c>
      <c r="AP41" s="43">
        <f t="shared" si="17"/>
        <v>1</v>
      </c>
      <c r="AQ41" s="43">
        <f t="shared" si="17"/>
        <v>1</v>
      </c>
      <c r="AR41" s="43">
        <f t="shared" si="17"/>
        <v>1</v>
      </c>
      <c r="AS41" s="43">
        <f t="shared" si="17"/>
        <v>1</v>
      </c>
      <c r="AT41" s="43">
        <f t="shared" si="17"/>
        <v>1</v>
      </c>
      <c r="AU41" s="43">
        <f t="shared" si="17"/>
        <v>1</v>
      </c>
      <c r="AV41" s="43">
        <f t="shared" si="17"/>
        <v>1</v>
      </c>
      <c r="AW41" s="43">
        <f t="shared" si="17"/>
        <v>1</v>
      </c>
      <c r="AX41" s="43">
        <f t="shared" si="17"/>
        <v>1</v>
      </c>
      <c r="AY41" s="43">
        <f t="shared" si="17"/>
        <v>1</v>
      </c>
      <c r="AZ41" s="43">
        <f t="shared" si="17"/>
        <v>1</v>
      </c>
      <c r="BA41" s="43">
        <f t="shared" si="17"/>
        <v>1</v>
      </c>
      <c r="BB41" s="43">
        <f t="shared" si="17"/>
        <v>1</v>
      </c>
      <c r="BC41" s="44">
        <f t="shared" ref="BC41:BD41" si="18">SUM(BC26:BC40)</f>
        <v>14</v>
      </c>
      <c r="BD41" s="46">
        <f t="shared" si="18"/>
        <v>31</v>
      </c>
      <c r="BE41" s="47">
        <f>SUM(BE26:BE40)</f>
        <v>49</v>
      </c>
    </row>
    <row r="42" spans="2:57" ht="18" customHeight="1" x14ac:dyDescent="0.2"/>
    <row r="43" spans="2:57" ht="18" customHeight="1" x14ac:dyDescent="0.2"/>
    <row r="44" spans="2:57" ht="18" customHeight="1" x14ac:dyDescent="0.2"/>
    <row r="45" spans="2:57" ht="18" customHeight="1" x14ac:dyDescent="0.2"/>
    <row r="46" spans="2:57" ht="18" customHeight="1" x14ac:dyDescent="0.2"/>
    <row r="47" spans="2:57" ht="18" customHeight="1" x14ac:dyDescent="0.2"/>
    <row r="48" spans="2:57"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sortState xmlns:xlrd2="http://schemas.microsoft.com/office/spreadsheetml/2017/richdata2" ref="B6:B300">
    <sortCondition ref="B1"/>
  </sortState>
  <mergeCells count="12">
    <mergeCell ref="BD24:BD25"/>
    <mergeCell ref="BE24:BE25"/>
    <mergeCell ref="B2:C2"/>
    <mergeCell ref="B24:C24"/>
    <mergeCell ref="BA2:BA3"/>
    <mergeCell ref="BB2:BB3"/>
    <mergeCell ref="AL2:AZ2"/>
    <mergeCell ref="U2:AK2"/>
    <mergeCell ref="D2:T2"/>
    <mergeCell ref="AO24:BC24"/>
    <mergeCell ref="W24:AN24"/>
    <mergeCell ref="D24:V24"/>
  </mergeCells>
  <pageMargins left="0.25" right="0.25" top="0.75" bottom="0.75" header="0.3" footer="0.3"/>
  <pageSetup paperSize="14"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58"/>
  <sheetViews>
    <sheetView zoomScaleNormal="100" zoomScaleSheetLayoutView="100" workbookViewId="0">
      <pane ySplit="2" topLeftCell="A3" activePane="bottomLeft" state="frozen"/>
      <selection activeCell="R10" sqref="R10"/>
      <selection pane="bottomLeft" activeCell="R10" sqref="R10"/>
    </sheetView>
  </sheetViews>
  <sheetFormatPr baseColWidth="10" defaultColWidth="11" defaultRowHeight="15" x14ac:dyDescent="0.2"/>
  <cols>
    <col min="1" max="1" width="1.75" style="54" customWidth="1"/>
    <col min="2" max="2" width="17.5" style="55" customWidth="1"/>
    <col min="3" max="3" width="14.875" style="52" customWidth="1"/>
    <col min="4" max="4" width="17.125" style="52" customWidth="1"/>
    <col min="5" max="5" width="14.875" style="52" customWidth="1"/>
    <col min="6" max="9" width="8.125" style="52" customWidth="1"/>
    <col min="10" max="10" width="18.375" style="54" customWidth="1"/>
    <col min="11" max="16384" width="11" style="54"/>
  </cols>
  <sheetData>
    <row r="2" spans="2:9" s="50" customFormat="1" ht="102.75" customHeight="1" x14ac:dyDescent="0.2">
      <c r="B2" s="49" t="s">
        <v>106</v>
      </c>
      <c r="C2" s="49" t="s">
        <v>93</v>
      </c>
      <c r="D2" s="49" t="s">
        <v>45</v>
      </c>
      <c r="E2" s="49" t="s">
        <v>97</v>
      </c>
      <c r="F2" s="56" t="s">
        <v>111</v>
      </c>
      <c r="G2" s="56" t="s">
        <v>112</v>
      </c>
      <c r="H2" s="56" t="s">
        <v>113</v>
      </c>
      <c r="I2" s="56" t="s">
        <v>4</v>
      </c>
    </row>
    <row r="3" spans="2:9" s="52" customFormat="1" ht="18" customHeight="1" x14ac:dyDescent="0.2">
      <c r="B3" s="238" t="s">
        <v>40</v>
      </c>
      <c r="C3" s="239" t="s">
        <v>110</v>
      </c>
      <c r="D3" s="239" t="s">
        <v>69</v>
      </c>
      <c r="E3" s="51" t="s">
        <v>56</v>
      </c>
      <c r="F3" s="238">
        <v>0</v>
      </c>
      <c r="G3" s="238">
        <v>1</v>
      </c>
      <c r="H3" s="238">
        <v>2</v>
      </c>
      <c r="I3" s="237">
        <f>SUM(F3:H4)</f>
        <v>3</v>
      </c>
    </row>
    <row r="4" spans="2:9" s="52" customFormat="1" ht="18" customHeight="1" x14ac:dyDescent="0.2">
      <c r="B4" s="238"/>
      <c r="C4" s="239"/>
      <c r="D4" s="239"/>
      <c r="E4" s="51" t="s">
        <v>67</v>
      </c>
      <c r="F4" s="238"/>
      <c r="G4" s="238"/>
      <c r="H4" s="238"/>
      <c r="I4" s="237"/>
    </row>
    <row r="5" spans="2:9" s="52" customFormat="1" ht="18" customHeight="1" x14ac:dyDescent="0.2">
      <c r="B5" s="238" t="s">
        <v>15</v>
      </c>
      <c r="C5" s="239" t="s">
        <v>107</v>
      </c>
      <c r="D5" s="239" t="s">
        <v>108</v>
      </c>
      <c r="E5" s="51" t="s">
        <v>57</v>
      </c>
      <c r="F5" s="238">
        <v>1</v>
      </c>
      <c r="G5" s="238">
        <v>1</v>
      </c>
      <c r="H5" s="238">
        <v>3</v>
      </c>
      <c r="I5" s="237">
        <f>SUM(F5:H7)</f>
        <v>5</v>
      </c>
    </row>
    <row r="6" spans="2:9" s="52" customFormat="1" ht="18" customHeight="1" x14ac:dyDescent="0.2">
      <c r="B6" s="238"/>
      <c r="C6" s="239"/>
      <c r="D6" s="239"/>
      <c r="E6" s="51" t="s">
        <v>61</v>
      </c>
      <c r="F6" s="238"/>
      <c r="G6" s="238"/>
      <c r="H6" s="238"/>
      <c r="I6" s="237"/>
    </row>
    <row r="7" spans="2:9" s="52" customFormat="1" ht="18" customHeight="1" x14ac:dyDescent="0.2">
      <c r="B7" s="238"/>
      <c r="C7" s="239"/>
      <c r="D7" s="239"/>
      <c r="E7" s="51" t="s">
        <v>68</v>
      </c>
      <c r="F7" s="238"/>
      <c r="G7" s="238"/>
      <c r="H7" s="238"/>
      <c r="I7" s="237"/>
    </row>
    <row r="8" spans="2:9" s="52" customFormat="1" ht="18" customHeight="1" x14ac:dyDescent="0.2">
      <c r="B8" s="238" t="s">
        <v>39</v>
      </c>
      <c r="C8" s="239" t="s">
        <v>79</v>
      </c>
      <c r="D8" s="239" t="s">
        <v>51</v>
      </c>
      <c r="E8" s="51" t="s">
        <v>58</v>
      </c>
      <c r="F8" s="238">
        <v>1</v>
      </c>
      <c r="G8" s="238">
        <v>1</v>
      </c>
      <c r="H8" s="238">
        <v>2</v>
      </c>
      <c r="I8" s="237">
        <f>SUM(F8:H9)</f>
        <v>4</v>
      </c>
    </row>
    <row r="9" spans="2:9" s="52" customFormat="1" ht="18" customHeight="1" x14ac:dyDescent="0.2">
      <c r="B9" s="238"/>
      <c r="C9" s="239"/>
      <c r="D9" s="239"/>
      <c r="E9" s="51" t="s">
        <v>66</v>
      </c>
      <c r="F9" s="238"/>
      <c r="G9" s="238"/>
      <c r="H9" s="238"/>
      <c r="I9" s="237"/>
    </row>
    <row r="10" spans="2:9" s="52" customFormat="1" ht="18" customHeight="1" x14ac:dyDescent="0.2">
      <c r="B10" s="238" t="s">
        <v>19</v>
      </c>
      <c r="C10" s="239" t="s">
        <v>88</v>
      </c>
      <c r="D10" s="239" t="s">
        <v>53</v>
      </c>
      <c r="E10" s="51" t="s">
        <v>55</v>
      </c>
      <c r="F10" s="238">
        <v>1</v>
      </c>
      <c r="G10" s="238">
        <v>1</v>
      </c>
      <c r="H10" s="238">
        <v>3</v>
      </c>
      <c r="I10" s="237">
        <f>SUM(F10:H12)</f>
        <v>5</v>
      </c>
    </row>
    <row r="11" spans="2:9" s="52" customFormat="1" ht="18" customHeight="1" x14ac:dyDescent="0.2">
      <c r="B11" s="238"/>
      <c r="C11" s="239"/>
      <c r="D11" s="239"/>
      <c r="E11" s="51" t="s">
        <v>60</v>
      </c>
      <c r="F11" s="238"/>
      <c r="G11" s="238"/>
      <c r="H11" s="238"/>
      <c r="I11" s="237"/>
    </row>
    <row r="12" spans="2:9" s="52" customFormat="1" ht="18" customHeight="1" x14ac:dyDescent="0.2">
      <c r="B12" s="238"/>
      <c r="C12" s="239"/>
      <c r="D12" s="239"/>
      <c r="E12" s="51" t="s">
        <v>62</v>
      </c>
      <c r="F12" s="238"/>
      <c r="G12" s="238"/>
      <c r="H12" s="238"/>
      <c r="I12" s="237"/>
    </row>
    <row r="13" spans="2:9" s="52" customFormat="1" ht="18" customHeight="1" x14ac:dyDescent="0.2">
      <c r="B13" s="53" t="s">
        <v>21</v>
      </c>
      <c r="C13" s="51" t="s">
        <v>80</v>
      </c>
      <c r="D13" s="51" t="s">
        <v>50</v>
      </c>
      <c r="E13" s="51" t="s">
        <v>110</v>
      </c>
      <c r="F13" s="53">
        <v>1</v>
      </c>
      <c r="G13" s="53">
        <v>1</v>
      </c>
      <c r="H13" s="53">
        <v>0</v>
      </c>
      <c r="I13" s="49">
        <f>SUM(F13:H13)</f>
        <v>2</v>
      </c>
    </row>
    <row r="14" spans="2:9" s="52" customFormat="1" ht="18" customHeight="1" x14ac:dyDescent="0.2">
      <c r="B14" s="238" t="s">
        <v>13</v>
      </c>
      <c r="C14" s="51" t="s">
        <v>81</v>
      </c>
      <c r="D14" s="239" t="s">
        <v>54</v>
      </c>
      <c r="E14" s="239" t="s">
        <v>110</v>
      </c>
      <c r="F14" s="238">
        <v>2</v>
      </c>
      <c r="G14" s="238">
        <v>1</v>
      </c>
      <c r="H14" s="238">
        <v>0</v>
      </c>
      <c r="I14" s="237">
        <f>SUM(F14:H15)</f>
        <v>3</v>
      </c>
    </row>
    <row r="15" spans="2:9" s="52" customFormat="1" ht="18" customHeight="1" x14ac:dyDescent="0.2">
      <c r="B15" s="238"/>
      <c r="C15" s="51" t="s">
        <v>85</v>
      </c>
      <c r="D15" s="239"/>
      <c r="E15" s="239"/>
      <c r="F15" s="238"/>
      <c r="G15" s="238"/>
      <c r="H15" s="238"/>
      <c r="I15" s="237"/>
    </row>
    <row r="16" spans="2:9" s="52" customFormat="1" ht="18" customHeight="1" x14ac:dyDescent="0.2">
      <c r="B16" s="238" t="s">
        <v>14</v>
      </c>
      <c r="C16" s="51" t="s">
        <v>77</v>
      </c>
      <c r="D16" s="51" t="s">
        <v>48</v>
      </c>
      <c r="E16" s="239" t="s">
        <v>110</v>
      </c>
      <c r="F16" s="238">
        <v>2</v>
      </c>
      <c r="G16" s="238">
        <v>2</v>
      </c>
      <c r="H16" s="238">
        <v>0</v>
      </c>
      <c r="I16" s="237">
        <f>SUM(F16:H17)</f>
        <v>4</v>
      </c>
    </row>
    <row r="17" spans="2:9" s="52" customFormat="1" ht="18" customHeight="1" x14ac:dyDescent="0.2">
      <c r="B17" s="238"/>
      <c r="C17" s="51" t="s">
        <v>78</v>
      </c>
      <c r="D17" s="51" t="s">
        <v>52</v>
      </c>
      <c r="E17" s="239"/>
      <c r="F17" s="238"/>
      <c r="G17" s="238"/>
      <c r="H17" s="238"/>
      <c r="I17" s="237"/>
    </row>
    <row r="18" spans="2:9" s="52" customFormat="1" ht="18" customHeight="1" x14ac:dyDescent="0.2">
      <c r="B18" s="238" t="s">
        <v>8</v>
      </c>
      <c r="C18" s="239" t="s">
        <v>84</v>
      </c>
      <c r="D18" s="51" t="s">
        <v>72</v>
      </c>
      <c r="E18" s="239" t="s">
        <v>63</v>
      </c>
      <c r="F18" s="238">
        <v>1</v>
      </c>
      <c r="G18" s="238">
        <v>2</v>
      </c>
      <c r="H18" s="238">
        <v>1</v>
      </c>
      <c r="I18" s="237">
        <f>SUM(F18:H19)</f>
        <v>4</v>
      </c>
    </row>
    <row r="19" spans="2:9" s="52" customFormat="1" ht="18" customHeight="1" x14ac:dyDescent="0.2">
      <c r="B19" s="238"/>
      <c r="C19" s="239"/>
      <c r="D19" s="51" t="s">
        <v>71</v>
      </c>
      <c r="E19" s="239"/>
      <c r="F19" s="238"/>
      <c r="G19" s="238"/>
      <c r="H19" s="238"/>
      <c r="I19" s="237"/>
    </row>
    <row r="20" spans="2:9" s="52" customFormat="1" ht="18" customHeight="1" x14ac:dyDescent="0.2">
      <c r="B20" s="238" t="s">
        <v>7</v>
      </c>
      <c r="C20" s="239" t="s">
        <v>100</v>
      </c>
      <c r="D20" s="51" t="s">
        <v>49</v>
      </c>
      <c r="E20" s="239" t="s">
        <v>110</v>
      </c>
      <c r="F20" s="238">
        <v>1</v>
      </c>
      <c r="G20" s="238">
        <v>2</v>
      </c>
      <c r="H20" s="238">
        <v>0</v>
      </c>
      <c r="I20" s="237">
        <f>SUM(F20:H21)</f>
        <v>3</v>
      </c>
    </row>
    <row r="21" spans="2:9" s="52" customFormat="1" ht="18" customHeight="1" x14ac:dyDescent="0.2">
      <c r="B21" s="238"/>
      <c r="C21" s="239"/>
      <c r="D21" s="51" t="s">
        <v>109</v>
      </c>
      <c r="E21" s="239"/>
      <c r="F21" s="238"/>
      <c r="G21" s="238"/>
      <c r="H21" s="238"/>
      <c r="I21" s="237"/>
    </row>
    <row r="22" spans="2:9" s="52" customFormat="1" ht="18" customHeight="1" x14ac:dyDescent="0.2">
      <c r="B22" s="238" t="s">
        <v>12</v>
      </c>
      <c r="C22" s="51" t="s">
        <v>98</v>
      </c>
      <c r="D22" s="239" t="s">
        <v>103</v>
      </c>
      <c r="E22" s="239" t="s">
        <v>110</v>
      </c>
      <c r="F22" s="238">
        <v>2</v>
      </c>
      <c r="G22" s="238">
        <v>1</v>
      </c>
      <c r="H22" s="238">
        <v>0</v>
      </c>
      <c r="I22" s="237">
        <f>SUM(F22:H23)</f>
        <v>3</v>
      </c>
    </row>
    <row r="23" spans="2:9" s="52" customFormat="1" ht="18" customHeight="1" x14ac:dyDescent="0.2">
      <c r="B23" s="238"/>
      <c r="C23" s="51" t="s">
        <v>91</v>
      </c>
      <c r="D23" s="239"/>
      <c r="E23" s="239"/>
      <c r="F23" s="238"/>
      <c r="G23" s="238"/>
      <c r="H23" s="238"/>
      <c r="I23" s="237"/>
    </row>
    <row r="24" spans="2:9" s="52" customFormat="1" ht="18" customHeight="1" x14ac:dyDescent="0.2">
      <c r="B24" s="238" t="s">
        <v>11</v>
      </c>
      <c r="C24" s="51" t="s">
        <v>82</v>
      </c>
      <c r="D24" s="239" t="s">
        <v>70</v>
      </c>
      <c r="E24" s="239" t="s">
        <v>110</v>
      </c>
      <c r="F24" s="238">
        <v>2</v>
      </c>
      <c r="G24" s="238">
        <v>1</v>
      </c>
      <c r="H24" s="238">
        <v>0</v>
      </c>
      <c r="I24" s="237">
        <f>SUM(F24:H25)</f>
        <v>3</v>
      </c>
    </row>
    <row r="25" spans="2:9" s="52" customFormat="1" ht="18" customHeight="1" x14ac:dyDescent="0.2">
      <c r="B25" s="238"/>
      <c r="C25" s="51" t="s">
        <v>87</v>
      </c>
      <c r="D25" s="239"/>
      <c r="E25" s="239"/>
      <c r="F25" s="238"/>
      <c r="G25" s="238"/>
      <c r="H25" s="238"/>
      <c r="I25" s="237"/>
    </row>
    <row r="26" spans="2:9" s="52" customFormat="1" ht="18" customHeight="1" x14ac:dyDescent="0.2">
      <c r="B26" s="53" t="s">
        <v>22</v>
      </c>
      <c r="C26" s="51" t="s">
        <v>90</v>
      </c>
      <c r="D26" s="51" t="s">
        <v>110</v>
      </c>
      <c r="E26" s="51" t="s">
        <v>110</v>
      </c>
      <c r="F26" s="53">
        <v>1</v>
      </c>
      <c r="G26" s="53">
        <v>0</v>
      </c>
      <c r="H26" s="53">
        <v>0</v>
      </c>
      <c r="I26" s="49">
        <f>SUM(F26:H26)</f>
        <v>1</v>
      </c>
    </row>
    <row r="27" spans="2:9" s="52" customFormat="1" ht="18" customHeight="1" x14ac:dyDescent="0.2">
      <c r="B27" s="238" t="s">
        <v>10</v>
      </c>
      <c r="C27" s="239" t="s">
        <v>86</v>
      </c>
      <c r="D27" s="239" t="s">
        <v>75</v>
      </c>
      <c r="E27" s="51" t="s">
        <v>64</v>
      </c>
      <c r="F27" s="238">
        <v>1</v>
      </c>
      <c r="G27" s="238">
        <v>1</v>
      </c>
      <c r="H27" s="238">
        <v>2</v>
      </c>
      <c r="I27" s="237">
        <f>SUM(F27:H28)</f>
        <v>4</v>
      </c>
    </row>
    <row r="28" spans="2:9" s="52" customFormat="1" ht="18" customHeight="1" x14ac:dyDescent="0.2">
      <c r="B28" s="238"/>
      <c r="C28" s="239"/>
      <c r="D28" s="239"/>
      <c r="E28" s="51" t="s">
        <v>65</v>
      </c>
      <c r="F28" s="238"/>
      <c r="G28" s="238"/>
      <c r="H28" s="238"/>
      <c r="I28" s="237"/>
    </row>
    <row r="29" spans="2:9" s="52" customFormat="1" ht="18" customHeight="1" x14ac:dyDescent="0.2">
      <c r="B29" s="53" t="s">
        <v>18</v>
      </c>
      <c r="C29" s="51" t="s">
        <v>89</v>
      </c>
      <c r="D29" s="51" t="s">
        <v>73</v>
      </c>
      <c r="E29" s="51" t="s">
        <v>59</v>
      </c>
      <c r="F29" s="53">
        <v>1</v>
      </c>
      <c r="G29" s="53">
        <v>1</v>
      </c>
      <c r="H29" s="53">
        <v>1</v>
      </c>
      <c r="I29" s="49">
        <f>SUM(F29:H29)</f>
        <v>3</v>
      </c>
    </row>
    <row r="30" spans="2:9" s="52" customFormat="1" ht="18" customHeight="1" x14ac:dyDescent="0.2">
      <c r="B30" s="53" t="s">
        <v>44</v>
      </c>
      <c r="C30" s="51" t="s">
        <v>92</v>
      </c>
      <c r="D30" s="51" t="s">
        <v>17</v>
      </c>
      <c r="E30" s="51" t="s">
        <v>110</v>
      </c>
      <c r="F30" s="53">
        <v>1</v>
      </c>
      <c r="G30" s="53">
        <v>1</v>
      </c>
      <c r="H30" s="53">
        <v>0</v>
      </c>
      <c r="I30" s="49">
        <f>SUM(F30:H30)</f>
        <v>2</v>
      </c>
    </row>
    <row r="31" spans="2:9" ht="5.25" customHeight="1" x14ac:dyDescent="0.2"/>
    <row r="32" spans="2:9" ht="18" customHeight="1" x14ac:dyDescent="0.2">
      <c r="B32" s="236" t="s">
        <v>116</v>
      </c>
      <c r="C32" s="236"/>
      <c r="D32" s="236"/>
      <c r="E32" s="236"/>
      <c r="F32" s="236"/>
      <c r="G32" s="236"/>
      <c r="H32" s="236"/>
      <c r="I32" s="236"/>
    </row>
    <row r="33" spans="2:9" ht="5.25" customHeight="1" x14ac:dyDescent="0.2">
      <c r="B33" s="59"/>
    </row>
    <row r="34" spans="2:9" x14ac:dyDescent="0.2">
      <c r="B34" s="227" t="s">
        <v>119</v>
      </c>
      <c r="C34" s="228"/>
      <c r="D34" s="228"/>
      <c r="E34" s="228"/>
      <c r="F34" s="228"/>
      <c r="G34" s="228"/>
      <c r="H34" s="228"/>
      <c r="I34" s="229"/>
    </row>
    <row r="35" spans="2:9" x14ac:dyDescent="0.2">
      <c r="B35" s="230" t="s">
        <v>117</v>
      </c>
      <c r="C35" s="231"/>
      <c r="D35" s="231"/>
      <c r="E35" s="231"/>
      <c r="F35" s="231"/>
      <c r="G35" s="231"/>
      <c r="H35" s="231"/>
      <c r="I35" s="232"/>
    </row>
    <row r="36" spans="2:9" x14ac:dyDescent="0.2">
      <c r="B36" s="230" t="s">
        <v>120</v>
      </c>
      <c r="C36" s="231"/>
      <c r="D36" s="231"/>
      <c r="E36" s="231"/>
      <c r="F36" s="231"/>
      <c r="G36" s="231"/>
      <c r="H36" s="231"/>
      <c r="I36" s="232"/>
    </row>
    <row r="37" spans="2:9" x14ac:dyDescent="0.2">
      <c r="B37" s="230" t="s">
        <v>121</v>
      </c>
      <c r="C37" s="231"/>
      <c r="D37" s="231"/>
      <c r="E37" s="231"/>
      <c r="F37" s="231"/>
      <c r="G37" s="231"/>
      <c r="H37" s="231"/>
      <c r="I37" s="232"/>
    </row>
    <row r="38" spans="2:9" x14ac:dyDescent="0.2">
      <c r="B38" s="230" t="s">
        <v>118</v>
      </c>
      <c r="C38" s="231"/>
      <c r="D38" s="231"/>
      <c r="E38" s="231"/>
      <c r="F38" s="231"/>
      <c r="G38" s="231"/>
      <c r="H38" s="231"/>
      <c r="I38" s="232"/>
    </row>
    <row r="39" spans="2:9" x14ac:dyDescent="0.2">
      <c r="B39" s="233" t="s">
        <v>122</v>
      </c>
      <c r="C39" s="234"/>
      <c r="D39" s="234"/>
      <c r="E39" s="234"/>
      <c r="F39" s="234"/>
      <c r="G39" s="234"/>
      <c r="H39" s="234"/>
      <c r="I39" s="235"/>
    </row>
    <row r="40" spans="2:9" ht="18" customHeight="1" x14ac:dyDescent="0.2">
      <c r="B40" s="59"/>
    </row>
    <row r="41" spans="2:9" ht="18" customHeight="1" x14ac:dyDescent="0.2">
      <c r="B41" s="59"/>
    </row>
    <row r="42" spans="2:9" ht="18" customHeight="1" x14ac:dyDescent="0.2"/>
    <row r="43" spans="2:9" ht="18" customHeight="1" x14ac:dyDescent="0.2"/>
    <row r="44" spans="2:9" ht="18" customHeight="1" x14ac:dyDescent="0.2"/>
    <row r="45" spans="2:9" ht="18" customHeight="1" x14ac:dyDescent="0.2"/>
    <row r="46" spans="2:9" ht="18" customHeight="1" x14ac:dyDescent="0.2"/>
    <row r="47" spans="2:9" ht="18" customHeight="1" x14ac:dyDescent="0.2"/>
    <row r="48" spans="2: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mergeCells count="83">
    <mergeCell ref="D3:D4"/>
    <mergeCell ref="C3:C4"/>
    <mergeCell ref="B3:B4"/>
    <mergeCell ref="E22:E23"/>
    <mergeCell ref="B22:B23"/>
    <mergeCell ref="D22:D23"/>
    <mergeCell ref="B20:B21"/>
    <mergeCell ref="E20:E21"/>
    <mergeCell ref="C20:C21"/>
    <mergeCell ref="D5:D7"/>
    <mergeCell ref="C5:C7"/>
    <mergeCell ref="B5:B7"/>
    <mergeCell ref="D8:D9"/>
    <mergeCell ref="E18:E19"/>
    <mergeCell ref="C18:C19"/>
    <mergeCell ref="E16:E17"/>
    <mergeCell ref="B16:B17"/>
    <mergeCell ref="B18:B19"/>
    <mergeCell ref="E14:E15"/>
    <mergeCell ref="D14:D15"/>
    <mergeCell ref="B14:B15"/>
    <mergeCell ref="D10:D12"/>
    <mergeCell ref="C10:C12"/>
    <mergeCell ref="B10:B12"/>
    <mergeCell ref="C8:C9"/>
    <mergeCell ref="B8:B9"/>
    <mergeCell ref="F16:F17"/>
    <mergeCell ref="H14:H15"/>
    <mergeCell ref="H16:H17"/>
    <mergeCell ref="F20:F21"/>
    <mergeCell ref="H20:H21"/>
    <mergeCell ref="G16:G17"/>
    <mergeCell ref="G18:G19"/>
    <mergeCell ref="G20:G21"/>
    <mergeCell ref="F18:F19"/>
    <mergeCell ref="H18:H19"/>
    <mergeCell ref="G14:G15"/>
    <mergeCell ref="H3:H4"/>
    <mergeCell ref="H5:H7"/>
    <mergeCell ref="H8:H9"/>
    <mergeCell ref="H10:H12"/>
    <mergeCell ref="F14:F15"/>
    <mergeCell ref="F3:F4"/>
    <mergeCell ref="G3:G4"/>
    <mergeCell ref="F5:F7"/>
    <mergeCell ref="G5:G7"/>
    <mergeCell ref="F8:F9"/>
    <mergeCell ref="G8:G9"/>
    <mergeCell ref="F10:F12"/>
    <mergeCell ref="G10:G12"/>
    <mergeCell ref="I16:I17"/>
    <mergeCell ref="I18:I19"/>
    <mergeCell ref="I20:I21"/>
    <mergeCell ref="G24:G25"/>
    <mergeCell ref="H24:H25"/>
    <mergeCell ref="G22:G23"/>
    <mergeCell ref="H22:H23"/>
    <mergeCell ref="I3:I4"/>
    <mergeCell ref="I5:I7"/>
    <mergeCell ref="I8:I9"/>
    <mergeCell ref="I10:I12"/>
    <mergeCell ref="I14:I15"/>
    <mergeCell ref="B39:I39"/>
    <mergeCell ref="B32:I32"/>
    <mergeCell ref="I22:I23"/>
    <mergeCell ref="I24:I25"/>
    <mergeCell ref="I27:I28"/>
    <mergeCell ref="F24:F25"/>
    <mergeCell ref="H27:H28"/>
    <mergeCell ref="F27:F28"/>
    <mergeCell ref="G27:G28"/>
    <mergeCell ref="F22:F23"/>
    <mergeCell ref="B24:B25"/>
    <mergeCell ref="D24:D25"/>
    <mergeCell ref="E24:E25"/>
    <mergeCell ref="D27:D28"/>
    <mergeCell ref="C27:C28"/>
    <mergeCell ref="B27:B28"/>
    <mergeCell ref="B34:I34"/>
    <mergeCell ref="B35:I35"/>
    <mergeCell ref="B36:I36"/>
    <mergeCell ref="B37:I37"/>
    <mergeCell ref="B38:I38"/>
  </mergeCells>
  <pageMargins left="0.25" right="0.25" top="0.75" bottom="0.75" header="0.3" footer="0.3"/>
  <pageSetup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 de Acción</vt:lpstr>
      <vt:lpstr>Hoja1</vt:lpstr>
      <vt:lpstr>Matriz enlaces</vt:lpstr>
      <vt:lpstr>Resumen</vt:lpstr>
      <vt:lpstr>'Matriz enlaces'!Área_de_impresión</vt:lpstr>
      <vt:lpstr>'Plan de Acción'!Área_de_impresión</vt:lpstr>
      <vt:lpstr>Resumen!Área_de_impresión</vt:lpstr>
      <vt:lpstr>'Plan de Acción'!Títulos_a_imprimir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Mancera Rojas</dc:creator>
  <cp:lastModifiedBy>MARCELA.REYES</cp:lastModifiedBy>
  <cp:lastPrinted>2019-05-24T15:20:28Z</cp:lastPrinted>
  <dcterms:created xsi:type="dcterms:W3CDTF">2017-06-28T20:10:41Z</dcterms:created>
  <dcterms:modified xsi:type="dcterms:W3CDTF">2020-01-03T21:23:33Z</dcterms:modified>
</cp:coreProperties>
</file>